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омнедра\300326 КС 2\"/>
    </mc:Choice>
  </mc:AlternateContent>
  <xr:revisionPtr revIDLastSave="0" documentId="13_ncr:1_{CFFDEB44-767D-4A40-AA68-D72EA1B390B4}" xr6:coauthVersionLast="47" xr6:coauthVersionMax="47" xr10:uidLastSave="{00000000-0000-0000-0000-000000000000}"/>
  <bookViews>
    <workbookView xWindow="-110" yWindow="-110" windowWidth="25820" windowHeight="14020" tabRatio="500" xr2:uid="{00000000-000D-0000-FFFF-FFFF00000000}"/>
  </bookViews>
  <sheets>
    <sheet name="ТЗ " sheetId="1" r:id="rId1"/>
  </sheets>
  <definedNames>
    <definedName name="Excel_BuiltIn_Print_Titles_1" localSheetId="0">'ТЗ '!#REF!</definedName>
    <definedName name="Excel_BuiltIn_Print_Titles_1">#REF!</definedName>
    <definedName name="_xlnm.Print_Area" localSheetId="0">'ТЗ '!$A$1:$E$99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1" l="1"/>
  <c r="E61" i="1"/>
  <c r="E54" i="1"/>
  <c r="D57" i="1" l="1"/>
  <c r="D55" i="1"/>
  <c r="D49" i="1"/>
  <c r="D47" i="1"/>
  <c r="D68" i="1" l="1"/>
  <c r="D62" i="1"/>
  <c r="D70" i="1" l="1"/>
  <c r="D71" i="1"/>
  <c r="D69" i="1"/>
  <c r="D64" i="1"/>
  <c r="D65" i="1"/>
  <c r="D63" i="1"/>
  <c r="D56" i="1"/>
  <c r="D48" i="1"/>
  <c r="E46" i="1"/>
  <c r="A46" i="1" l="1"/>
  <c r="A47" i="1" s="1"/>
  <c r="A48" i="1" s="1"/>
  <c r="A49" i="1" l="1"/>
  <c r="A50" i="1" s="1"/>
  <c r="A51" i="1" s="1"/>
  <c r="A53" i="1" s="1"/>
  <c r="A54" i="1" s="1"/>
  <c r="A55" i="1" s="1"/>
  <c r="A56" i="1" s="1"/>
  <c r="A57" i="1" s="1"/>
  <c r="A58" i="1" s="1"/>
  <c r="A59" i="1" s="1"/>
  <c r="A61" i="1" s="1"/>
  <c r="A62" i="1" s="1"/>
  <c r="A63" i="1" l="1"/>
  <c r="A64" i="1" s="1"/>
  <c r="A65" i="1" s="1"/>
  <c r="A68" i="1" s="1"/>
  <c r="A69" i="1" l="1"/>
  <c r="A70" i="1" s="1"/>
  <c r="A71" i="1" s="1"/>
  <c r="A74" i="1" s="1"/>
  <c r="A75" i="1" s="1"/>
</calcChain>
</file>

<file path=xl/sharedStrings.xml><?xml version="1.0" encoding="utf-8"?>
<sst xmlns="http://schemas.openxmlformats.org/spreadsheetml/2006/main" count="114" uniqueCount="81">
  <si>
    <t>Информация о ЗАКАЗЧИКЕ работ и сведения необходимые для подготовки предложений.</t>
  </si>
  <si>
    <r>
      <rPr>
        <b/>
        <sz val="12"/>
        <rFont val="Times New Roman"/>
        <family val="1"/>
        <charset val="204"/>
      </rPr>
      <t xml:space="preserve">Заказчик – </t>
    </r>
    <r>
      <rPr>
        <sz val="12"/>
        <rFont val="Times New Roman Cyr"/>
        <charset val="204"/>
      </rPr>
      <t>АО «Комнедра»</t>
    </r>
  </si>
  <si>
    <t>Генеральный директор ‑  Денисов Юрий Алексеевич</t>
  </si>
  <si>
    <t>Почтовый адрес:</t>
  </si>
  <si>
    <t>169710, Российская Федерация, Республика Коми, г. Усинск, ул. Заводская, д. 5, 3 этаж</t>
  </si>
  <si>
    <r>
      <rPr>
        <b/>
        <sz val="12"/>
        <rFont val="Times New Roman"/>
        <family val="1"/>
        <charset val="204"/>
      </rPr>
      <t xml:space="preserve">Месторождение: </t>
    </r>
    <r>
      <rPr>
        <sz val="12"/>
        <rFont val="Times New Roman"/>
        <family val="1"/>
        <charset val="204"/>
      </rPr>
      <t>Восточно-Рогозинское месторождение нефти</t>
    </r>
  </si>
  <si>
    <t>Требования к выполняемым работам, предоставляемым Подрядчиком</t>
  </si>
  <si>
    <t>Наименование работ: Строительно-монтажные работы на объектах АО «Комнедра»</t>
  </si>
  <si>
    <t>№ п/п</t>
  </si>
  <si>
    <t>Наименование объектов  видов работ.</t>
  </si>
  <si>
    <t>Ед.из</t>
  </si>
  <si>
    <t>Объем работ</t>
  </si>
  <si>
    <t>Примечание</t>
  </si>
  <si>
    <t>Монтажные работы</t>
  </si>
  <si>
    <t>шт/тн</t>
  </si>
  <si>
    <t>м2</t>
  </si>
  <si>
    <t>м3</t>
  </si>
  <si>
    <t>тн</t>
  </si>
  <si>
    <t>шт</t>
  </si>
  <si>
    <t xml:space="preserve">При составлении сметной документации количество материалов необходимо учитывать с коэффициентом расхода, согласно сметных норм на основании ФССЦ. </t>
  </si>
  <si>
    <t>Предоставить Заказчику на согласование перечень спецтехники необходимой для реализации настоящего технического задания, отдельно по каждому этапу в обозначенные сроки.</t>
  </si>
  <si>
    <t>Выполнить строительно-монтажные работы в соответствии с нормативными документами, актами, положениями и правилами, действующими на территории РФ и положениями, регламентами и приказами по АО «Комнедра».</t>
  </si>
  <si>
    <t>При привлечении к выполнению строительных работ субподрядных организаций, участник тендера должен направить в адрес Заказчика  перечень данных предприятий, письменное  обоснование необходимости их привлечения и полный пакет документов, аналогичный документам, представляемым претендентом на участие в тендере.</t>
  </si>
  <si>
    <t>Привлечение для выполнения работ субподрядных организаций возможно только при условии  получения предварительного письменного согласования  от Заказчика.</t>
  </si>
  <si>
    <t>Подрядчик во всех случаях несет перед Заказчиком полную ответственность за неисполнение или ненадлежащее исполнение обязательств, привлекаемым субподрядчиком как за свои собственные действия.</t>
  </si>
  <si>
    <t>Стоимость поставки материалов Подрядчика согласуется до начала работ.</t>
  </si>
  <si>
    <t>Сметная стоимость работ определяется на основании сборников базовых цен (ФЕР, ФЕРр, ФЕРм) в Республике Коми, Усинском р-не (VI зона). Гранд-смета, согласно приказа Минстрой РФ от 04.08.20г. №421/пр., с применением индексов удорожания цен ООО "Стройинформресурс" в электронном формате ПК "Гранд-Смета" на начало текущего квартала 2023г (1кв-январь. 2кв-апрель. 3кв-июль, 4-кв -октябрь)</t>
  </si>
  <si>
    <t>Ограждение площадки водозабора</t>
  </si>
  <si>
    <t>Бурение лидерных скважин Ø 150мм L= 2,5 м</t>
  </si>
  <si>
    <t>Заполнение полости свай СМ1 цементно-песчаной смесью 1:5</t>
  </si>
  <si>
    <t xml:space="preserve">Антикоррозийная защита фундамента Фм1 кремнеорганической краской КО-198 </t>
  </si>
  <si>
    <t>Монтаж металлоконструкций</t>
  </si>
  <si>
    <t>Изготовление и монтаж прогонов Б1</t>
  </si>
  <si>
    <t>Водоотводная канава</t>
  </si>
  <si>
    <t>Земляные работы</t>
  </si>
  <si>
    <t>Разработка грунта в траншее</t>
  </si>
  <si>
    <t>Очистка</t>
  </si>
  <si>
    <t>Обезжиривание</t>
  </si>
  <si>
    <t>Изготовление и монтаж опорных пластин и уголка</t>
  </si>
  <si>
    <t>62/11,544</t>
  </si>
  <si>
    <t>Свайные работы СВ1.</t>
  </si>
  <si>
    <t>2/0,502</t>
  </si>
  <si>
    <t>Изготовление и погружение свай СМ-1 L= 6250мм Ø159х8 мм</t>
  </si>
  <si>
    <t>Изготовление и погружение свай СМ-1 L= 8430мм Ø159х8 мм</t>
  </si>
  <si>
    <t>Изготовление и монтаж панелей ограждения</t>
  </si>
  <si>
    <t>Калитка К1</t>
  </si>
  <si>
    <t>Изготовление и монтаж калитки</t>
  </si>
  <si>
    <t>Свайные работы СВ2.</t>
  </si>
  <si>
    <t>Монтаж металлоконструкций панелей ограждения</t>
  </si>
  <si>
    <t>Устройство усиления откосов из щебня 40-70</t>
  </si>
  <si>
    <t>Очистка щетками</t>
  </si>
  <si>
    <t>Подготовительные работы</t>
  </si>
  <si>
    <t>Срезка кустарника и мелколесья в грунтах естественного залегания трактором, кустарник и мелколесье средние</t>
  </si>
  <si>
    <t>1 га</t>
  </si>
  <si>
    <t>Расчистка площадей от кустарника и мелколесья вручную: при густой поросли</t>
  </si>
  <si>
    <t>1 дерево</t>
  </si>
  <si>
    <t>Валка деревьев мягких пород с корня, диаметр стволов: до 20 см</t>
  </si>
  <si>
    <t>Разделка древесины мягких пород, полученной от валки леса, диаметр стволов: до 20 см</t>
  </si>
  <si>
    <t>Трелевка хлыстов древесины на расстояние до 700 м тракторами мощностью: 59 кВт (80 л.с.), диаметр стволов до 20 см</t>
  </si>
  <si>
    <t>1 хлыст</t>
  </si>
  <si>
    <t xml:space="preserve">Дробление древесно- кустарникой растительности в щепу самоходным мульчером на гусеничном ходу </t>
  </si>
  <si>
    <t>Срок строительства : 30.06.2026 - 30.08.2026г.</t>
  </si>
  <si>
    <t>Техническое задание на участие в тендере по строительному объекту:</t>
  </si>
  <si>
    <t>ОСОБЫЕ УСЛОВИЯ</t>
  </si>
  <si>
    <t>Сметы должны быть составлены на основании актуальной редакции сборников базовых цен Федеральных единичных расценок (ФЕР -2020), в программном комплексе Гранд-смета, с использованием  индексов  ООО "Стройинформресурс" для пересчета в уровень цен первого месяца текущего квартала (1 кв. - январь; 2 кв. - апрель;  3 кв. - июль;  4 кв. - октябрь). для региона нахождения объекта строительства на период проведения тендерных процедур/на период строительства объекта.</t>
  </si>
  <si>
    <t>Стоимость материалов Заказчика в сметные расчеты не включать.</t>
  </si>
  <si>
    <t>Лимитированные затраты (затраты на строительство временных зданий и соотружений, дополнительные затраты при производстве СМР в зимнеее время, затраты на снегоборьбу и др.) определять в процентах от сметной стоимости строительно-монтажных работ без учета стоимости материалов Заказчика</t>
  </si>
  <si>
    <t>Размеры норм лимитироваенных затрат не должны превышать нормативы, предусмотренные Методиками действующей сметно-нормативной базы.</t>
  </si>
  <si>
    <t>Обязательно указывать в сметах удельный  вес инертных материалов (песок, щебень и т.д.)</t>
  </si>
  <si>
    <t xml:space="preserve">Доставка материалов поставки Подрядчика силами Подрядчика </t>
  </si>
  <si>
    <t>Организация временных площадок хранения материалов и оборудования силами Подрядчика</t>
  </si>
  <si>
    <t>Мобилизация и демобилизация строительной техники и оборудования силами Подрядчика</t>
  </si>
  <si>
    <t>Организация перевозки вахт, перевозки рабочих силами Подрядчика</t>
  </si>
  <si>
    <t>Организация автономных жилых городков (питание, энергообеспечение, поставка ГСМ и т.д.) силами Подрядчика</t>
  </si>
  <si>
    <t>ТМЦ, поставляемые Заказчиком, передаются Подрядчику по давальческой схеме. 
Доставка материалов  поставки Заказчика от склада до объекта осуществляется Подрядчиком.</t>
  </si>
  <si>
    <t>Условия оплаты: отсутствие авансирования; оплата работ производится в срок не позднее 180 (сто двадцать) календарных дней с момента подписания Заказчиком Актов о приемке выполненных работ КС-2.Справки о стоимости выполненных работ и затрат КС-3 и представления Подрядчиком счета-фактуры.</t>
  </si>
  <si>
    <t>Протяженность дорог г. Усинска до Водозабора Восточно-Рогозинского м.н.: грунтовая дорога - 25 км; асфальтированная дорога  - 81 км.</t>
  </si>
  <si>
    <t xml:space="preserve">Антикоррозийная защита металлоконструкций  грунт-эмалью Виникор-Норд  ТУ 2312-006-67503963-2012 </t>
  </si>
  <si>
    <t xml:space="preserve">Обоснование: Строительство периметрального ограждения площадки водозабора Восточно-Рогозинского месторождения нефти                                                                                                      </t>
  </si>
  <si>
    <t>"Периметральное ограждение площадки водозабора Восточно-Рогозинского месторождения нефти"</t>
  </si>
  <si>
    <t xml:space="preserve">                       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</si>
</sst>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\-??_р_._-;_-@_-"/>
    <numFmt numFmtId="166" formatCode="0.000"/>
    <numFmt numFmtId="167" formatCode="0.0"/>
    <numFmt numFmtId="168" formatCode="_-* #,##0.00_р_._-;\-* #,##0.00_р_._-;_-* &quot;-&quot;??_р_._-;_-@_-"/>
  </numFmts>
  <fonts count="50"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b/>
      <sz val="12"/>
      <name val="FreeSetCTT"/>
      <charset val="1"/>
    </font>
    <font>
      <b/>
      <sz val="14"/>
      <name val="Times New Roman Cyr"/>
      <charset val="204"/>
    </font>
    <font>
      <i/>
      <sz val="14"/>
      <name val="Times New Roman"/>
      <family val="1"/>
      <charset val="204"/>
    </font>
    <font>
      <i/>
      <sz val="14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u/>
      <sz val="10"/>
      <name val="Times New Roman Cyr"/>
      <family val="1"/>
      <charset val="204"/>
    </font>
    <font>
      <u/>
      <sz val="12"/>
      <name val="Times New Roman"/>
      <family val="1"/>
      <charset val="204"/>
    </font>
    <font>
      <sz val="10"/>
      <name val="Times New Roman Cyr"/>
      <family val="1"/>
      <charset val="204"/>
    </font>
    <font>
      <i/>
      <sz val="12"/>
      <name val="Times New Roman Cyr"/>
      <charset val="204"/>
    </font>
    <font>
      <b/>
      <sz val="16"/>
      <name val="Times New Roman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2"/>
      <color rgb="FF0070C0"/>
      <name val="Times New Roman"/>
      <family val="1"/>
      <charset val="204"/>
    </font>
    <font>
      <b/>
      <sz val="11"/>
      <color rgb="FF0070C0"/>
      <name val="Times New Roman Cyr"/>
      <family val="1"/>
      <charset val="204"/>
    </font>
    <font>
      <b/>
      <i/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0"/>
      <name val="Times New Roman Cyr"/>
      <family val="1"/>
      <charset val="204"/>
    </font>
    <font>
      <b/>
      <sz val="13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05">
    <xf numFmtId="0" fontId="0" fillId="0" borderId="0"/>
    <xf numFmtId="0" fontId="20" fillId="0" borderId="0"/>
    <xf numFmtId="0" fontId="2" fillId="0" borderId="0"/>
    <xf numFmtId="165" fontId="20" fillId="0" borderId="0" applyBorder="0" applyProtection="0"/>
    <xf numFmtId="0" fontId="1" fillId="0" borderId="0"/>
    <xf numFmtId="0" fontId="16" fillId="0" borderId="0"/>
    <xf numFmtId="168" fontId="16" fillId="0" borderId="0" applyFont="0" applyFill="0" applyBorder="0" applyAlignment="0" applyProtection="0"/>
    <xf numFmtId="0" fontId="1" fillId="0" borderId="0"/>
    <xf numFmtId="0" fontId="2" fillId="0" borderId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5" applyNumberFormat="0" applyAlignment="0" applyProtection="0"/>
    <xf numFmtId="0" fontId="26" fillId="9" borderId="5" applyNumberFormat="0" applyAlignment="0" applyProtection="0"/>
    <xf numFmtId="0" fontId="27" fillId="22" borderId="6" applyNumberFormat="0" applyAlignment="0" applyProtection="0"/>
    <xf numFmtId="0" fontId="27" fillId="22" borderId="6" applyNumberFormat="0" applyAlignment="0" applyProtection="0"/>
    <xf numFmtId="0" fontId="28" fillId="22" borderId="5" applyNumberFormat="0" applyAlignment="0" applyProtection="0"/>
    <xf numFmtId="0" fontId="28" fillId="22" borderId="5" applyNumberFormat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23" borderId="11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2" fillId="0" borderId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4" fillId="25" borderId="12" applyNumberFormat="0" applyFont="0" applyAlignment="0" applyProtection="0"/>
    <xf numFmtId="0" fontId="2" fillId="25" borderId="12" applyNumberFormat="0" applyFont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23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1" fillId="0" borderId="0"/>
    <xf numFmtId="0" fontId="16" fillId="0" borderId="0"/>
    <xf numFmtId="0" fontId="15" fillId="0" borderId="0">
      <alignment horizontal="left" vertical="top"/>
    </xf>
    <xf numFmtId="0" fontId="1" fillId="0" borderId="0"/>
    <xf numFmtId="0" fontId="16" fillId="0" borderId="0"/>
    <xf numFmtId="168" fontId="16" fillId="0" borderId="0" applyFont="0" applyFill="0" applyBorder="0" applyAlignment="0" applyProtection="0"/>
    <xf numFmtId="0" fontId="4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9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ill="1"/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/>
    <xf numFmtId="0" fontId="0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 applyAlignment="1">
      <alignment horizontal="right" vertical="center"/>
    </xf>
    <xf numFmtId="0" fontId="5" fillId="2" borderId="0" xfId="0" applyFont="1" applyFill="1" applyBorder="1"/>
    <xf numFmtId="0" fontId="8" fillId="2" borderId="0" xfId="0" applyFont="1" applyFill="1" applyBorder="1" applyAlignme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4" fillId="2" borderId="0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 wrapText="1" shrinkToFit="1"/>
    </xf>
    <xf numFmtId="0" fontId="4" fillId="2" borderId="0" xfId="0" applyFont="1" applyFill="1" applyBorder="1" applyAlignment="1">
      <alignment vertical="center" wrapText="1"/>
    </xf>
    <xf numFmtId="0" fontId="15" fillId="2" borderId="0" xfId="0" applyFont="1" applyFill="1"/>
    <xf numFmtId="0" fontId="17" fillId="2" borderId="0" xfId="0" applyFont="1" applyFill="1"/>
    <xf numFmtId="0" fontId="4" fillId="2" borderId="0" xfId="0" applyFont="1" applyFill="1"/>
    <xf numFmtId="0" fontId="19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0" fillId="0" borderId="1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wrapText="1"/>
    </xf>
    <xf numFmtId="0" fontId="10" fillId="0" borderId="14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top"/>
    </xf>
    <xf numFmtId="0" fontId="43" fillId="0" borderId="0" xfId="0" applyFont="1" applyFill="1" applyAlignment="1">
      <alignment vertical="top"/>
    </xf>
    <xf numFmtId="0" fontId="5" fillId="0" borderId="15" xfId="0" applyFont="1" applyFill="1" applyBorder="1" applyAlignment="1">
      <alignment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4" fillId="0" borderId="19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top"/>
    </xf>
    <xf numFmtId="0" fontId="45" fillId="0" borderId="0" xfId="0" applyFont="1" applyFill="1" applyAlignment="1">
      <alignment vertical="top"/>
    </xf>
    <xf numFmtId="0" fontId="5" fillId="0" borderId="15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wrapText="1"/>
    </xf>
    <xf numFmtId="166" fontId="43" fillId="0" borderId="19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/>
    </xf>
    <xf numFmtId="166" fontId="43" fillId="0" borderId="15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6" borderId="0" xfId="0" applyFont="1" applyFill="1" applyBorder="1" applyAlignment="1">
      <alignment vertical="center"/>
    </xf>
    <xf numFmtId="0" fontId="4" fillId="26" borderId="0" xfId="0" applyFont="1" applyFill="1" applyBorder="1" applyAlignment="1">
      <alignment horizontal="center" wrapText="1"/>
    </xf>
    <xf numFmtId="0" fontId="4" fillId="26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/>
    </xf>
    <xf numFmtId="0" fontId="10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7" fontId="4" fillId="2" borderId="15" xfId="0" applyNumberFormat="1" applyFont="1" applyFill="1" applyBorder="1" applyAlignment="1">
      <alignment horizontal="center" vertical="center" wrapText="1"/>
    </xf>
    <xf numFmtId="167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 wrapText="1"/>
    </xf>
    <xf numFmtId="0" fontId="46" fillId="0" borderId="25" xfId="0" applyFont="1" applyFill="1" applyBorder="1" applyAlignment="1">
      <alignment horizontal="center" vertical="center" wrapText="1"/>
    </xf>
    <xf numFmtId="166" fontId="4" fillId="0" borderId="14" xfId="0" applyNumberFormat="1" applyFont="1" applyFill="1" applyBorder="1" applyAlignment="1">
      <alignment horizont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166" fontId="4" fillId="0" borderId="15" xfId="0" applyNumberFormat="1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7" fillId="0" borderId="19" xfId="0" applyFont="1" applyFill="1" applyBorder="1" applyAlignment="1">
      <alignment horizontal="center" vertical="center" wrapText="1"/>
    </xf>
    <xf numFmtId="166" fontId="48" fillId="0" borderId="19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18" fillId="2" borderId="0" xfId="0" applyFont="1" applyFill="1" applyBorder="1"/>
    <xf numFmtId="0" fontId="18" fillId="2" borderId="0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21" fillId="0" borderId="18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46" fillId="0" borderId="20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right" vertical="center"/>
    </xf>
  </cellXfs>
  <cellStyles count="105">
    <cellStyle name="20% - Акцент1 2" xfId="10" xr:uid="{00000000-0005-0000-0000-000000000000}"/>
    <cellStyle name="20% - Акцент1 3" xfId="9" xr:uid="{00000000-0005-0000-0000-000001000000}"/>
    <cellStyle name="20% - Акцент2 2" xfId="12" xr:uid="{00000000-0005-0000-0000-000002000000}"/>
    <cellStyle name="20% - Акцент2 3" xfId="11" xr:uid="{00000000-0005-0000-0000-000003000000}"/>
    <cellStyle name="20% - Акцент3 2" xfId="14" xr:uid="{00000000-0005-0000-0000-000004000000}"/>
    <cellStyle name="20% - Акцент3 3" xfId="13" xr:uid="{00000000-0005-0000-0000-000005000000}"/>
    <cellStyle name="20% - Акцент4 2" xfId="16" xr:uid="{00000000-0005-0000-0000-000006000000}"/>
    <cellStyle name="20% - Акцент4 3" xfId="15" xr:uid="{00000000-0005-0000-0000-000007000000}"/>
    <cellStyle name="20% - Акцент5 2" xfId="18" xr:uid="{00000000-0005-0000-0000-000008000000}"/>
    <cellStyle name="20% - Акцент5 3" xfId="17" xr:uid="{00000000-0005-0000-0000-000009000000}"/>
    <cellStyle name="20% - Акцент6 2" xfId="20" xr:uid="{00000000-0005-0000-0000-00000A000000}"/>
    <cellStyle name="20% - Акцент6 3" xfId="19" xr:uid="{00000000-0005-0000-0000-00000B000000}"/>
    <cellStyle name="40% - Акцент1 2" xfId="22" xr:uid="{00000000-0005-0000-0000-00000C000000}"/>
    <cellStyle name="40% - Акцент1 3" xfId="21" xr:uid="{00000000-0005-0000-0000-00000D000000}"/>
    <cellStyle name="40% - Акцент2 2" xfId="24" xr:uid="{00000000-0005-0000-0000-00000E000000}"/>
    <cellStyle name="40% - Акцент2 3" xfId="23" xr:uid="{00000000-0005-0000-0000-00000F000000}"/>
    <cellStyle name="40% - Акцент3 2" xfId="26" xr:uid="{00000000-0005-0000-0000-000010000000}"/>
    <cellStyle name="40% - Акцент3 3" xfId="25" xr:uid="{00000000-0005-0000-0000-000011000000}"/>
    <cellStyle name="40% - Акцент4 2" xfId="28" xr:uid="{00000000-0005-0000-0000-000012000000}"/>
    <cellStyle name="40% - Акцент4 3" xfId="27" xr:uid="{00000000-0005-0000-0000-000013000000}"/>
    <cellStyle name="40% - Акцент5 2" xfId="30" xr:uid="{00000000-0005-0000-0000-000014000000}"/>
    <cellStyle name="40% - Акцент5 3" xfId="29" xr:uid="{00000000-0005-0000-0000-000015000000}"/>
    <cellStyle name="40% - Акцент6 2" xfId="32" xr:uid="{00000000-0005-0000-0000-000016000000}"/>
    <cellStyle name="40% - Акцент6 3" xfId="31" xr:uid="{00000000-0005-0000-0000-000017000000}"/>
    <cellStyle name="60% - Акцент1 2" xfId="34" xr:uid="{00000000-0005-0000-0000-000018000000}"/>
    <cellStyle name="60% - Акцент1 3" xfId="33" xr:uid="{00000000-0005-0000-0000-000019000000}"/>
    <cellStyle name="60% - Акцент2 2" xfId="36" xr:uid="{00000000-0005-0000-0000-00001A000000}"/>
    <cellStyle name="60% - Акцент2 3" xfId="35" xr:uid="{00000000-0005-0000-0000-00001B000000}"/>
    <cellStyle name="60% - Акцент3 2" xfId="38" xr:uid="{00000000-0005-0000-0000-00001C000000}"/>
    <cellStyle name="60% - Акцент3 3" xfId="37" xr:uid="{00000000-0005-0000-0000-00001D000000}"/>
    <cellStyle name="60% - Акцент4 2" xfId="40" xr:uid="{00000000-0005-0000-0000-00001E000000}"/>
    <cellStyle name="60% - Акцент4 3" xfId="39" xr:uid="{00000000-0005-0000-0000-00001F000000}"/>
    <cellStyle name="60% - Акцент5 2" xfId="42" xr:uid="{00000000-0005-0000-0000-000020000000}"/>
    <cellStyle name="60% - Акцент5 3" xfId="41" xr:uid="{00000000-0005-0000-0000-000021000000}"/>
    <cellStyle name="60% - Акцент6 2" xfId="44" xr:uid="{00000000-0005-0000-0000-000022000000}"/>
    <cellStyle name="60% - Акцент6 3" xfId="43" xr:uid="{00000000-0005-0000-0000-000023000000}"/>
    <cellStyle name="Акцент1 2" xfId="46" xr:uid="{00000000-0005-0000-0000-000024000000}"/>
    <cellStyle name="Акцент1 3" xfId="45" xr:uid="{00000000-0005-0000-0000-000025000000}"/>
    <cellStyle name="Акцент2 2" xfId="48" xr:uid="{00000000-0005-0000-0000-000026000000}"/>
    <cellStyle name="Акцент2 3" xfId="47" xr:uid="{00000000-0005-0000-0000-000027000000}"/>
    <cellStyle name="Акцент3 2" xfId="50" xr:uid="{00000000-0005-0000-0000-000028000000}"/>
    <cellStyle name="Акцент3 3" xfId="49" xr:uid="{00000000-0005-0000-0000-000029000000}"/>
    <cellStyle name="Акцент4 2" xfId="52" xr:uid="{00000000-0005-0000-0000-00002A000000}"/>
    <cellStyle name="Акцент4 3" xfId="51" xr:uid="{00000000-0005-0000-0000-00002B000000}"/>
    <cellStyle name="Акцент5 2" xfId="54" xr:uid="{00000000-0005-0000-0000-00002C000000}"/>
    <cellStyle name="Акцент5 3" xfId="53" xr:uid="{00000000-0005-0000-0000-00002D000000}"/>
    <cellStyle name="Акцент6 2" xfId="56" xr:uid="{00000000-0005-0000-0000-00002E000000}"/>
    <cellStyle name="Акцент6 3" xfId="55" xr:uid="{00000000-0005-0000-0000-00002F000000}"/>
    <cellStyle name="Ввод  2" xfId="58" xr:uid="{00000000-0005-0000-0000-000030000000}"/>
    <cellStyle name="Ввод  3" xfId="57" xr:uid="{00000000-0005-0000-0000-000031000000}"/>
    <cellStyle name="Вывод 2" xfId="60" xr:uid="{00000000-0005-0000-0000-000032000000}"/>
    <cellStyle name="Вывод 3" xfId="59" xr:uid="{00000000-0005-0000-0000-000033000000}"/>
    <cellStyle name="Вычисление 2" xfId="62" xr:uid="{00000000-0005-0000-0000-000034000000}"/>
    <cellStyle name="Вычисление 3" xfId="61" xr:uid="{00000000-0005-0000-0000-000035000000}"/>
    <cellStyle name="Заголовок 1 2" xfId="64" xr:uid="{00000000-0005-0000-0000-000036000000}"/>
    <cellStyle name="Заголовок 1 3" xfId="63" xr:uid="{00000000-0005-0000-0000-000037000000}"/>
    <cellStyle name="Заголовок 2 2" xfId="66" xr:uid="{00000000-0005-0000-0000-000038000000}"/>
    <cellStyle name="Заголовок 2 3" xfId="65" xr:uid="{00000000-0005-0000-0000-000039000000}"/>
    <cellStyle name="Заголовок 3 2" xfId="68" xr:uid="{00000000-0005-0000-0000-00003A000000}"/>
    <cellStyle name="Заголовок 3 3" xfId="67" xr:uid="{00000000-0005-0000-0000-00003B000000}"/>
    <cellStyle name="Заголовок 4 2" xfId="70" xr:uid="{00000000-0005-0000-0000-00003C000000}"/>
    <cellStyle name="Заголовок 4 3" xfId="69" xr:uid="{00000000-0005-0000-0000-00003D000000}"/>
    <cellStyle name="Итог 2" xfId="72" xr:uid="{00000000-0005-0000-0000-00003E000000}"/>
    <cellStyle name="Итог 3" xfId="71" xr:uid="{00000000-0005-0000-0000-00003F000000}"/>
    <cellStyle name="Контрольная ячейка 2" xfId="74" xr:uid="{00000000-0005-0000-0000-000040000000}"/>
    <cellStyle name="Контрольная ячейка 3" xfId="73" xr:uid="{00000000-0005-0000-0000-000041000000}"/>
    <cellStyle name="Название 2" xfId="76" xr:uid="{00000000-0005-0000-0000-000042000000}"/>
    <cellStyle name="Название 3" xfId="75" xr:uid="{00000000-0005-0000-0000-000043000000}"/>
    <cellStyle name="Нейтральный 2" xfId="78" xr:uid="{00000000-0005-0000-0000-000044000000}"/>
    <cellStyle name="Нейтральный 3" xfId="77" xr:uid="{00000000-0005-0000-0000-000045000000}"/>
    <cellStyle name="Обычный" xfId="0" builtinId="0"/>
    <cellStyle name="Обычный 13" xfId="7" xr:uid="{00000000-0005-0000-0000-000047000000}"/>
    <cellStyle name="Обычный 2" xfId="1" xr:uid="{00000000-0005-0000-0000-000048000000}"/>
    <cellStyle name="Обычный 2 2" xfId="99" xr:uid="{00000000-0005-0000-0000-000049000000}"/>
    <cellStyle name="Обычный 2 2 2" xfId="102" xr:uid="{00000000-0005-0000-0000-00004A000000}"/>
    <cellStyle name="Обычный 2 3" xfId="79" xr:uid="{00000000-0005-0000-0000-00004B000000}"/>
    <cellStyle name="Обычный 2 4" xfId="5" xr:uid="{00000000-0005-0000-0000-00004C000000}"/>
    <cellStyle name="Обычный 3" xfId="2" xr:uid="{00000000-0005-0000-0000-00004D000000}"/>
    <cellStyle name="Обычный 4" xfId="95" xr:uid="{00000000-0005-0000-0000-00004E000000}"/>
    <cellStyle name="Обычный 4 2" xfId="103" xr:uid="{00000000-0005-0000-0000-00004F000000}"/>
    <cellStyle name="Обычный 5" xfId="98" xr:uid="{00000000-0005-0000-0000-000050000000}"/>
    <cellStyle name="Обычный 6" xfId="8" xr:uid="{00000000-0005-0000-0000-000051000000}"/>
    <cellStyle name="Обычный 7" xfId="96" xr:uid="{00000000-0005-0000-0000-000052000000}"/>
    <cellStyle name="Обычный 8" xfId="101" xr:uid="{00000000-0005-0000-0000-000053000000}"/>
    <cellStyle name="Обычный 9" xfId="4" xr:uid="{00000000-0005-0000-0000-000054000000}"/>
    <cellStyle name="Плохой 2" xfId="81" xr:uid="{00000000-0005-0000-0000-000055000000}"/>
    <cellStyle name="Плохой 3" xfId="80" xr:uid="{00000000-0005-0000-0000-000056000000}"/>
    <cellStyle name="Пояснение 2" xfId="83" xr:uid="{00000000-0005-0000-0000-000057000000}"/>
    <cellStyle name="Пояснение 3" xfId="82" xr:uid="{00000000-0005-0000-0000-000058000000}"/>
    <cellStyle name="Примечание 2" xfId="85" xr:uid="{00000000-0005-0000-0000-000059000000}"/>
    <cellStyle name="Примечание 3" xfId="84" xr:uid="{00000000-0005-0000-0000-00005A000000}"/>
    <cellStyle name="Связанная ячейка 2" xfId="87" xr:uid="{00000000-0005-0000-0000-00005B000000}"/>
    <cellStyle name="Связанная ячейка 3" xfId="86" xr:uid="{00000000-0005-0000-0000-00005C000000}"/>
    <cellStyle name="Стиль 1" xfId="88" xr:uid="{00000000-0005-0000-0000-00005D000000}"/>
    <cellStyle name="Текст предупреждения 2" xfId="90" xr:uid="{00000000-0005-0000-0000-00005E000000}"/>
    <cellStyle name="Текст предупреждения 3" xfId="89" xr:uid="{00000000-0005-0000-0000-00005F000000}"/>
    <cellStyle name="Финансовый 2" xfId="3" xr:uid="{00000000-0005-0000-0000-000060000000}"/>
    <cellStyle name="Финансовый 2 2" xfId="100" xr:uid="{00000000-0005-0000-0000-000061000000}"/>
    <cellStyle name="Финансовый 2 3" xfId="92" xr:uid="{00000000-0005-0000-0000-000062000000}"/>
    <cellStyle name="Финансовый 2 4" xfId="6" xr:uid="{00000000-0005-0000-0000-000063000000}"/>
    <cellStyle name="Финансовый 3" xfId="91" xr:uid="{00000000-0005-0000-0000-000064000000}"/>
    <cellStyle name="Финансовый 4" xfId="104" xr:uid="{00000000-0005-0000-0000-000065000000}"/>
    <cellStyle name="Хвост" xfId="97" xr:uid="{00000000-0005-0000-0000-000066000000}"/>
    <cellStyle name="Хороший 2" xfId="94" xr:uid="{00000000-0005-0000-0000-000067000000}"/>
    <cellStyle name="Хороший 3" xfId="93" xr:uid="{00000000-0005-0000-0000-00006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106</xdr:row>
      <xdr:rowOff>0</xdr:rowOff>
    </xdr:from>
    <xdr:to>
      <xdr:col>1</xdr:col>
      <xdr:colOff>532440</xdr:colOff>
      <xdr:row>110</xdr:row>
      <xdr:rowOff>26451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048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304560</xdr:colOff>
      <xdr:row>106</xdr:row>
      <xdr:rowOff>0</xdr:rowOff>
    </xdr:from>
    <xdr:to>
      <xdr:col>3</xdr:col>
      <xdr:colOff>379800</xdr:colOff>
      <xdr:row>107</xdr:row>
      <xdr:rowOff>8638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9164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304560</xdr:colOff>
      <xdr:row>106</xdr:row>
      <xdr:rowOff>0</xdr:rowOff>
    </xdr:from>
    <xdr:to>
      <xdr:col>3</xdr:col>
      <xdr:colOff>379800</xdr:colOff>
      <xdr:row>107</xdr:row>
      <xdr:rowOff>8638</xdr:rowOff>
    </xdr:to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9164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4" name="Text Box 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674640</xdr:colOff>
      <xdr:row>106</xdr:row>
      <xdr:rowOff>0</xdr:rowOff>
    </xdr:from>
    <xdr:to>
      <xdr:col>2</xdr:col>
      <xdr:colOff>749880</xdr:colOff>
      <xdr:row>107</xdr:row>
      <xdr:rowOff>8638</xdr:rowOff>
    </xdr:to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/>
      </xdr:nvSpPr>
      <xdr:spPr>
        <a:xfrm>
          <a:off x="82476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304560</xdr:colOff>
      <xdr:row>106</xdr:row>
      <xdr:rowOff>0</xdr:rowOff>
    </xdr:from>
    <xdr:to>
      <xdr:col>3</xdr:col>
      <xdr:colOff>379800</xdr:colOff>
      <xdr:row>107</xdr:row>
      <xdr:rowOff>8638</xdr:rowOff>
    </xdr:to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/>
      </xdr:nvSpPr>
      <xdr:spPr>
        <a:xfrm>
          <a:off x="9164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3638880</xdr:colOff>
      <xdr:row>106</xdr:row>
      <xdr:rowOff>0</xdr:rowOff>
    </xdr:from>
    <xdr:to>
      <xdr:col>1</xdr:col>
      <xdr:colOff>3714120</xdr:colOff>
      <xdr:row>107</xdr:row>
      <xdr:rowOff>8638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/>
      </xdr:nvSpPr>
      <xdr:spPr>
        <a:xfrm>
          <a:off x="4052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438120</xdr:colOff>
      <xdr:row>106</xdr:row>
      <xdr:rowOff>0</xdr:rowOff>
    </xdr:from>
    <xdr:to>
      <xdr:col>1</xdr:col>
      <xdr:colOff>513360</xdr:colOff>
      <xdr:row>107</xdr:row>
      <xdr:rowOff>8638</xdr:rowOff>
    </xdr:to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/>
      </xdr:nvSpPr>
      <xdr:spPr>
        <a:xfrm>
          <a:off x="851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26451</xdr:rowOff>
    </xdr:to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/>
      </xdr:nvSpPr>
      <xdr:spPr>
        <a:xfrm>
          <a:off x="861120" y="79426080"/>
          <a:ext cx="75240" cy="681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447840</xdr:colOff>
      <xdr:row>106</xdr:row>
      <xdr:rowOff>0</xdr:rowOff>
    </xdr:from>
    <xdr:to>
      <xdr:col>1</xdr:col>
      <xdr:colOff>523080</xdr:colOff>
      <xdr:row>110</xdr:row>
      <xdr:rowOff>36171</xdr:rowOff>
    </xdr:to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/>
      </xdr:nvSpPr>
      <xdr:spPr>
        <a:xfrm>
          <a:off x="861120" y="79426080"/>
          <a:ext cx="75240" cy="6908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717840</xdr:colOff>
      <xdr:row>106</xdr:row>
      <xdr:rowOff>0</xdr:rowOff>
    </xdr:from>
    <xdr:to>
      <xdr:col>2</xdr:col>
      <xdr:colOff>793080</xdr:colOff>
      <xdr:row>107</xdr:row>
      <xdr:rowOff>8638</xdr:rowOff>
    </xdr:to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/>
      </xdr:nvSpPr>
      <xdr:spPr>
        <a:xfrm>
          <a:off x="82908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3600</xdr:colOff>
      <xdr:row>106</xdr:row>
      <xdr:rowOff>0</xdr:rowOff>
    </xdr:from>
    <xdr:to>
      <xdr:col>3</xdr:col>
      <xdr:colOff>78840</xdr:colOff>
      <xdr:row>107</xdr:row>
      <xdr:rowOff>8638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/>
      </xdr:nvSpPr>
      <xdr:spPr>
        <a:xfrm>
          <a:off x="88639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106</xdr:row>
      <xdr:rowOff>0</xdr:rowOff>
    </xdr:from>
    <xdr:to>
      <xdr:col>3</xdr:col>
      <xdr:colOff>178200</xdr:colOff>
      <xdr:row>107</xdr:row>
      <xdr:rowOff>8638</xdr:rowOff>
    </xdr:to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/>
      </xdr:nvSpPr>
      <xdr:spPr>
        <a:xfrm>
          <a:off x="89632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829" name="Text Box 1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717840</xdr:colOff>
      <xdr:row>106</xdr:row>
      <xdr:rowOff>0</xdr:rowOff>
    </xdr:from>
    <xdr:to>
      <xdr:col>2</xdr:col>
      <xdr:colOff>793080</xdr:colOff>
      <xdr:row>107</xdr:row>
      <xdr:rowOff>8638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/>
      </xdr:nvSpPr>
      <xdr:spPr>
        <a:xfrm>
          <a:off x="82908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717840</xdr:colOff>
      <xdr:row>106</xdr:row>
      <xdr:rowOff>0</xdr:rowOff>
    </xdr:from>
    <xdr:to>
      <xdr:col>2</xdr:col>
      <xdr:colOff>793080</xdr:colOff>
      <xdr:row>107</xdr:row>
      <xdr:rowOff>8638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/>
      </xdr:nvSpPr>
      <xdr:spPr>
        <a:xfrm>
          <a:off x="82908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717840</xdr:colOff>
      <xdr:row>106</xdr:row>
      <xdr:rowOff>0</xdr:rowOff>
    </xdr:from>
    <xdr:to>
      <xdr:col>2</xdr:col>
      <xdr:colOff>793080</xdr:colOff>
      <xdr:row>107</xdr:row>
      <xdr:rowOff>8638</xdr:rowOff>
    </xdr:to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/>
      </xdr:nvSpPr>
      <xdr:spPr>
        <a:xfrm>
          <a:off x="82908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730440</xdr:colOff>
      <xdr:row>106</xdr:row>
      <xdr:rowOff>0</xdr:rowOff>
    </xdr:from>
    <xdr:to>
      <xdr:col>2</xdr:col>
      <xdr:colOff>805680</xdr:colOff>
      <xdr:row>107</xdr:row>
      <xdr:rowOff>8638</xdr:rowOff>
    </xdr:to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/>
      </xdr:nvSpPr>
      <xdr:spPr>
        <a:xfrm>
          <a:off x="83034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719280</xdr:colOff>
      <xdr:row>106</xdr:row>
      <xdr:rowOff>0</xdr:rowOff>
    </xdr:from>
    <xdr:to>
      <xdr:col>2</xdr:col>
      <xdr:colOff>794520</xdr:colOff>
      <xdr:row>107</xdr:row>
      <xdr:rowOff>8638</xdr:rowOff>
    </xdr:to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/>
      </xdr:nvSpPr>
      <xdr:spPr>
        <a:xfrm>
          <a:off x="82922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717840</xdr:colOff>
      <xdr:row>106</xdr:row>
      <xdr:rowOff>0</xdr:rowOff>
    </xdr:from>
    <xdr:to>
      <xdr:col>2</xdr:col>
      <xdr:colOff>793080</xdr:colOff>
      <xdr:row>107</xdr:row>
      <xdr:rowOff>8638</xdr:rowOff>
    </xdr:to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/>
      </xdr:nvSpPr>
      <xdr:spPr>
        <a:xfrm>
          <a:off x="829080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820080</xdr:colOff>
      <xdr:row>106</xdr:row>
      <xdr:rowOff>0</xdr:rowOff>
    </xdr:from>
    <xdr:to>
      <xdr:col>4</xdr:col>
      <xdr:colOff>895320</xdr:colOff>
      <xdr:row>107</xdr:row>
      <xdr:rowOff>8638</xdr:rowOff>
    </xdr:to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/>
      </xdr:nvSpPr>
      <xdr:spPr>
        <a:xfrm>
          <a:off x="1121112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106</xdr:row>
      <xdr:rowOff>0</xdr:rowOff>
    </xdr:from>
    <xdr:to>
      <xdr:col>2</xdr:col>
      <xdr:colOff>716040</xdr:colOff>
      <xdr:row>107</xdr:row>
      <xdr:rowOff>8638</xdr:rowOff>
    </xdr:to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/>
      </xdr:nvSpPr>
      <xdr:spPr>
        <a:xfrm>
          <a:off x="82137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817920</xdr:colOff>
      <xdr:row>106</xdr:row>
      <xdr:rowOff>0</xdr:rowOff>
    </xdr:from>
    <xdr:to>
      <xdr:col>2</xdr:col>
      <xdr:colOff>893160</xdr:colOff>
      <xdr:row>107</xdr:row>
      <xdr:rowOff>8638</xdr:rowOff>
    </xdr:to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/>
      </xdr:nvSpPr>
      <xdr:spPr>
        <a:xfrm>
          <a:off x="839088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607320</xdr:colOff>
      <xdr:row>106</xdr:row>
      <xdr:rowOff>0</xdr:rowOff>
    </xdr:from>
    <xdr:to>
      <xdr:col>3</xdr:col>
      <xdr:colOff>682560</xdr:colOff>
      <xdr:row>107</xdr:row>
      <xdr:rowOff>8638</xdr:rowOff>
    </xdr:to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/>
      </xdr:nvSpPr>
      <xdr:spPr>
        <a:xfrm>
          <a:off x="946764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741600</xdr:colOff>
      <xdr:row>106</xdr:row>
      <xdr:rowOff>0</xdr:rowOff>
    </xdr:from>
    <xdr:to>
      <xdr:col>2</xdr:col>
      <xdr:colOff>816840</xdr:colOff>
      <xdr:row>107</xdr:row>
      <xdr:rowOff>8638</xdr:rowOff>
    </xdr:to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/>
      </xdr:nvSpPr>
      <xdr:spPr>
        <a:xfrm>
          <a:off x="83145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736200</xdr:colOff>
      <xdr:row>106</xdr:row>
      <xdr:rowOff>0</xdr:rowOff>
    </xdr:from>
    <xdr:to>
      <xdr:col>2</xdr:col>
      <xdr:colOff>811440</xdr:colOff>
      <xdr:row>107</xdr:row>
      <xdr:rowOff>8638</xdr:rowOff>
    </xdr:to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/>
      </xdr:nvSpPr>
      <xdr:spPr>
        <a:xfrm>
          <a:off x="8309160" y="79426080"/>
          <a:ext cx="75240" cy="1990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2</xdr:col>
      <xdr:colOff>3638994</xdr:colOff>
      <xdr:row>46</xdr:row>
      <xdr:rowOff>287966</xdr:rowOff>
    </xdr:from>
    <xdr:ext cx="76200" cy="200025"/>
    <xdr:sp macro="" textlink="">
      <xdr:nvSpPr>
        <xdr:cNvPr id="4556" name="Text Box 1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6858444" y="10130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46</xdr:row>
      <xdr:rowOff>287966</xdr:rowOff>
    </xdr:from>
    <xdr:ext cx="76200" cy="200025"/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6858444" y="10130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61</xdr:row>
      <xdr:rowOff>191035</xdr:rowOff>
    </xdr:from>
    <xdr:ext cx="76200" cy="200025"/>
    <xdr:sp macro="" textlink="">
      <xdr:nvSpPr>
        <xdr:cNvPr id="4558" name="Text Box 1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6746385" y="1026133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797435</xdr:colOff>
      <xdr:row>61</xdr:row>
      <xdr:rowOff>217131</xdr:rowOff>
    </xdr:from>
    <xdr:ext cx="76200" cy="200025"/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5468599" y="1092949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46</xdr:row>
      <xdr:rowOff>287966</xdr:rowOff>
    </xdr:from>
    <xdr:ext cx="76200" cy="200025"/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6858444" y="10130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46</xdr:row>
      <xdr:rowOff>287966</xdr:rowOff>
    </xdr:from>
    <xdr:ext cx="76200" cy="200025"/>
    <xdr:sp macro="" textlink="">
      <xdr:nvSpPr>
        <xdr:cNvPr id="4561" name="Text Box 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6858444" y="1013005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66</xdr:row>
      <xdr:rowOff>0</xdr:rowOff>
    </xdr:from>
    <xdr:ext cx="76200" cy="200025"/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0935144" y="604801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66</xdr:row>
      <xdr:rowOff>0</xdr:rowOff>
    </xdr:from>
    <xdr:ext cx="76200" cy="200025"/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0935144" y="604801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68</xdr:row>
      <xdr:rowOff>0</xdr:rowOff>
    </xdr:from>
    <xdr:ext cx="76200" cy="200025"/>
    <xdr:sp macro="" textlink="">
      <xdr:nvSpPr>
        <xdr:cNvPr id="4564" name="Text Box 1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7736985" y="6061334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68</xdr:row>
      <xdr:rowOff>0</xdr:rowOff>
    </xdr:from>
    <xdr:ext cx="76200" cy="200025"/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7736985" y="6061334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66</xdr:row>
      <xdr:rowOff>0</xdr:rowOff>
    </xdr:from>
    <xdr:ext cx="76200" cy="200025"/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0935144" y="604801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66</xdr:row>
      <xdr:rowOff>0</xdr:rowOff>
    </xdr:from>
    <xdr:ext cx="76200" cy="200025"/>
    <xdr:sp macro="" textlink="">
      <xdr:nvSpPr>
        <xdr:cNvPr id="4567" name="Text Box 1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0935144" y="604801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66</xdr:row>
      <xdr:rowOff>0</xdr:rowOff>
    </xdr:from>
    <xdr:ext cx="76200" cy="200025"/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0935144" y="604801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66</xdr:row>
      <xdr:rowOff>0</xdr:rowOff>
    </xdr:from>
    <xdr:ext cx="76200" cy="200025"/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0935144" y="60480161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66</xdr:row>
      <xdr:rowOff>0</xdr:rowOff>
    </xdr:from>
    <xdr:ext cx="76200" cy="200025"/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0270775" y="1279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66</xdr:row>
      <xdr:rowOff>0</xdr:rowOff>
    </xdr:from>
    <xdr:ext cx="76200" cy="200025"/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0270775" y="1279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66</xdr:row>
      <xdr:rowOff>0</xdr:rowOff>
    </xdr:from>
    <xdr:ext cx="76200" cy="200025"/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0270775" y="1279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66</xdr:row>
      <xdr:rowOff>0</xdr:rowOff>
    </xdr:from>
    <xdr:ext cx="76200" cy="200025"/>
    <xdr:sp macro="" textlink="">
      <xdr:nvSpPr>
        <xdr:cNvPr id="4591" name="Text Box 1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0270775" y="1279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66</xdr:row>
      <xdr:rowOff>0</xdr:rowOff>
    </xdr:from>
    <xdr:ext cx="76200" cy="200025"/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0270775" y="1279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66</xdr:row>
      <xdr:rowOff>0</xdr:rowOff>
    </xdr:from>
    <xdr:ext cx="76200" cy="200025"/>
    <xdr:sp macro="" textlink="">
      <xdr:nvSpPr>
        <xdr:cNvPr id="4593" name="Text Box 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0270775" y="1279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72</xdr:row>
      <xdr:rowOff>0</xdr:rowOff>
    </xdr:from>
    <xdr:ext cx="76200" cy="200025"/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0270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72</xdr:row>
      <xdr:rowOff>0</xdr:rowOff>
    </xdr:from>
    <xdr:ext cx="76200" cy="200025"/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0270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74</xdr:row>
      <xdr:rowOff>191035</xdr:rowOff>
    </xdr:from>
    <xdr:ext cx="76200" cy="200025"/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5304141" y="124147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74</xdr:row>
      <xdr:rowOff>191035</xdr:rowOff>
    </xdr:from>
    <xdr:ext cx="76200" cy="200025"/>
    <xdr:sp macro="" textlink="">
      <xdr:nvSpPr>
        <xdr:cNvPr id="4597" name="Text Box 1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5304141" y="124147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72</xdr:row>
      <xdr:rowOff>0</xdr:rowOff>
    </xdr:from>
    <xdr:ext cx="76200" cy="200025"/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0270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72</xdr:row>
      <xdr:rowOff>0</xdr:rowOff>
    </xdr:from>
    <xdr:ext cx="76200" cy="200025"/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0270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72</xdr:row>
      <xdr:rowOff>0</xdr:rowOff>
    </xdr:from>
    <xdr:ext cx="76200" cy="200025"/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0270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72</xdr:row>
      <xdr:rowOff>0</xdr:rowOff>
    </xdr:from>
    <xdr:ext cx="76200" cy="200025"/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0270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72</xdr:row>
      <xdr:rowOff>0</xdr:rowOff>
    </xdr:from>
    <xdr:ext cx="76200" cy="200025"/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5825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72</xdr:row>
      <xdr:rowOff>0</xdr:rowOff>
    </xdr:from>
    <xdr:ext cx="76200" cy="200025"/>
    <xdr:sp macro="" textlink="">
      <xdr:nvSpPr>
        <xdr:cNvPr id="4603" name="Text Box 1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5825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72</xdr:row>
      <xdr:rowOff>0</xdr:rowOff>
    </xdr:from>
    <xdr:ext cx="76200" cy="200025"/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5825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72</xdr:row>
      <xdr:rowOff>0</xdr:rowOff>
    </xdr:from>
    <xdr:ext cx="76200" cy="200025"/>
    <xdr:sp macro="" textlink="">
      <xdr:nvSpPr>
        <xdr:cNvPr id="4605" name="Text Box 1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5825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72</xdr:row>
      <xdr:rowOff>0</xdr:rowOff>
    </xdr:from>
    <xdr:ext cx="76200" cy="200025"/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5825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72</xdr:row>
      <xdr:rowOff>0</xdr:rowOff>
    </xdr:from>
    <xdr:ext cx="76200" cy="200025"/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5825775" y="1164828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62</xdr:row>
      <xdr:rowOff>191035</xdr:rowOff>
    </xdr:from>
    <xdr:ext cx="76200" cy="200025"/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5312024" y="109033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62</xdr:row>
      <xdr:rowOff>191035</xdr:rowOff>
    </xdr:from>
    <xdr:ext cx="76200" cy="200025"/>
    <xdr:sp macro="" textlink="">
      <xdr:nvSpPr>
        <xdr:cNvPr id="4609" name="Text Box 1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5312024" y="1090339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47</xdr:row>
      <xdr:rowOff>191035</xdr:rowOff>
    </xdr:from>
    <xdr:ext cx="76200" cy="200025"/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5312024" y="1129483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797435</xdr:colOff>
      <xdr:row>47</xdr:row>
      <xdr:rowOff>217131</xdr:rowOff>
    </xdr:from>
    <xdr:ext cx="76200" cy="200025"/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5468599" y="1132093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48</xdr:row>
      <xdr:rowOff>191035</xdr:rowOff>
    </xdr:from>
    <xdr:ext cx="76200" cy="200025"/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5312024" y="1152969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48</xdr:row>
      <xdr:rowOff>191035</xdr:rowOff>
    </xdr:from>
    <xdr:ext cx="76200" cy="200025"/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5312024" y="1152969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68</xdr:row>
      <xdr:rowOff>0</xdr:rowOff>
    </xdr:from>
    <xdr:ext cx="76200" cy="200025"/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5312024" y="1137312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797435</xdr:colOff>
      <xdr:row>68</xdr:row>
      <xdr:rowOff>0</xdr:rowOff>
    </xdr:from>
    <xdr:ext cx="76200" cy="200025"/>
    <xdr:sp macro="" textlink="">
      <xdr:nvSpPr>
        <xdr:cNvPr id="4615" name="Text Box 1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5468599" y="1139922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68</xdr:row>
      <xdr:rowOff>191035</xdr:rowOff>
    </xdr:from>
    <xdr:ext cx="76200" cy="200025"/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5312024" y="11607987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68</xdr:row>
      <xdr:rowOff>191035</xdr:rowOff>
    </xdr:from>
    <xdr:ext cx="76200" cy="200025"/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5312024" y="11607987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47</xdr:row>
      <xdr:rowOff>287966</xdr:rowOff>
    </xdr:from>
    <xdr:ext cx="76200" cy="200025"/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47</xdr:row>
      <xdr:rowOff>287966</xdr:rowOff>
    </xdr:from>
    <xdr:ext cx="76200" cy="200025"/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47</xdr:row>
      <xdr:rowOff>287966</xdr:rowOff>
    </xdr:from>
    <xdr:ext cx="76200" cy="200025"/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47</xdr:row>
      <xdr:rowOff>287966</xdr:rowOff>
    </xdr:from>
    <xdr:ext cx="76200" cy="200025"/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48</xdr:row>
      <xdr:rowOff>287966</xdr:rowOff>
    </xdr:from>
    <xdr:ext cx="76200" cy="200025"/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48</xdr:row>
      <xdr:rowOff>287966</xdr:rowOff>
    </xdr:from>
    <xdr:ext cx="76200" cy="200025"/>
    <xdr:sp macro="" textlink="">
      <xdr:nvSpPr>
        <xdr:cNvPr id="4623" name="Text Box 1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48</xdr:row>
      <xdr:rowOff>287966</xdr:rowOff>
    </xdr:from>
    <xdr:ext cx="76200" cy="200025"/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48</xdr:row>
      <xdr:rowOff>287966</xdr:rowOff>
    </xdr:from>
    <xdr:ext cx="76200" cy="200025"/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49</xdr:row>
      <xdr:rowOff>287966</xdr:rowOff>
    </xdr:from>
    <xdr:ext cx="76200" cy="200025"/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5836389" y="96164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49</xdr:row>
      <xdr:rowOff>287966</xdr:rowOff>
    </xdr:from>
    <xdr:ext cx="76200" cy="200025"/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5836389" y="96164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49</xdr:row>
      <xdr:rowOff>287966</xdr:rowOff>
    </xdr:from>
    <xdr:ext cx="76200" cy="200025"/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5836389" y="96164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49</xdr:row>
      <xdr:rowOff>287966</xdr:rowOff>
    </xdr:from>
    <xdr:ext cx="76200" cy="200025"/>
    <xdr:sp macro="" textlink="">
      <xdr:nvSpPr>
        <xdr:cNvPr id="4629" name="Text Box 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5836389" y="96164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54</xdr:row>
      <xdr:rowOff>287966</xdr:rowOff>
    </xdr:from>
    <xdr:ext cx="76200" cy="200025"/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54</xdr:row>
      <xdr:rowOff>287966</xdr:rowOff>
    </xdr:from>
    <xdr:ext cx="76200" cy="200025"/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54</xdr:row>
      <xdr:rowOff>287966</xdr:rowOff>
    </xdr:from>
    <xdr:ext cx="76200" cy="200025"/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54</xdr:row>
      <xdr:rowOff>287966</xdr:rowOff>
    </xdr:from>
    <xdr:ext cx="76200" cy="200025"/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5836389" y="941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55</xdr:row>
      <xdr:rowOff>191035</xdr:rowOff>
    </xdr:from>
    <xdr:ext cx="76200" cy="200025"/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5314755" y="9605279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797435</xdr:colOff>
      <xdr:row>55</xdr:row>
      <xdr:rowOff>217131</xdr:rowOff>
    </xdr:from>
    <xdr:ext cx="76200" cy="200025"/>
    <xdr:sp macro="" textlink="">
      <xdr:nvSpPr>
        <xdr:cNvPr id="4635" name="Text Box 1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5471330" y="961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56</xdr:row>
      <xdr:rowOff>191035</xdr:rowOff>
    </xdr:from>
    <xdr:ext cx="76200" cy="200025"/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5314755" y="980464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56</xdr:row>
      <xdr:rowOff>191035</xdr:rowOff>
    </xdr:from>
    <xdr:ext cx="76200" cy="200025"/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5314755" y="980464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5836389" y="96164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39" name="Text Box 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5836389" y="96164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5836389" y="96164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41" name="Text Box 1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5836389" y="96164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5836389" y="985394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5836389" y="985394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5836389" y="985394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45" name="Text Box 1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5836389" y="985394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5836389" y="100976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5836389" y="100976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5836389" y="100976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5836389" y="1009760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5836389" y="1135535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51" name="Text Box 1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5836389" y="1135535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5836389" y="1135535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5836389" y="1135535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57" name="Text Box 1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5836389" y="1135535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63" name="Text Box 1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5836389" y="1135535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5836389" y="1135535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56</xdr:row>
      <xdr:rowOff>287966</xdr:rowOff>
    </xdr:from>
    <xdr:ext cx="76200" cy="200025"/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5836389" y="1135535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69" name="Text Box 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58</xdr:row>
      <xdr:rowOff>287966</xdr:rowOff>
    </xdr:from>
    <xdr:ext cx="76200" cy="200025"/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58</xdr:row>
      <xdr:rowOff>287966</xdr:rowOff>
    </xdr:from>
    <xdr:ext cx="76200" cy="200025"/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58</xdr:row>
      <xdr:rowOff>287966</xdr:rowOff>
    </xdr:from>
    <xdr:ext cx="76200" cy="200025"/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58</xdr:row>
      <xdr:rowOff>287966</xdr:rowOff>
    </xdr:from>
    <xdr:ext cx="76200" cy="200025"/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57</xdr:row>
      <xdr:rowOff>287966</xdr:rowOff>
    </xdr:from>
    <xdr:ext cx="76200" cy="200025"/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5836389" y="1155471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58</xdr:row>
      <xdr:rowOff>287966</xdr:rowOff>
    </xdr:from>
    <xdr:ext cx="76200" cy="200025"/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58</xdr:row>
      <xdr:rowOff>287966</xdr:rowOff>
    </xdr:from>
    <xdr:ext cx="76200" cy="200025"/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58</xdr:row>
      <xdr:rowOff>287966</xdr:rowOff>
    </xdr:from>
    <xdr:ext cx="76200" cy="200025"/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58</xdr:row>
      <xdr:rowOff>287966</xdr:rowOff>
    </xdr:from>
    <xdr:ext cx="76200" cy="200025"/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5836389" y="1179217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54</xdr:row>
      <xdr:rowOff>287966</xdr:rowOff>
    </xdr:from>
    <xdr:ext cx="76200" cy="200025"/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5829744" y="972962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54</xdr:row>
      <xdr:rowOff>287966</xdr:rowOff>
    </xdr:from>
    <xdr:ext cx="76200" cy="200025"/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5829744" y="972962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54</xdr:row>
      <xdr:rowOff>287966</xdr:rowOff>
    </xdr:from>
    <xdr:ext cx="76200" cy="200025"/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5829744" y="972962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54</xdr:row>
      <xdr:rowOff>287966</xdr:rowOff>
    </xdr:from>
    <xdr:ext cx="76200" cy="200025"/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5829744" y="9729622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5829744" y="1003680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5829744" y="1003680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5829744" y="1003680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55</xdr:row>
      <xdr:rowOff>287966</xdr:rowOff>
    </xdr:from>
    <xdr:ext cx="76200" cy="200025"/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5829744" y="10036804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7"/>
  <sheetViews>
    <sheetView showGridLines="0" tabSelected="1" view="pageBreakPreview" zoomScaleNormal="85" zoomScaleSheetLayoutView="100" zoomScalePageLayoutView="120" workbookViewId="0">
      <selection activeCell="B4" sqref="B4"/>
    </sheetView>
  </sheetViews>
  <sheetFormatPr defaultColWidth="9.296875" defaultRowHeight="13" outlineLevelRow="1"/>
  <cols>
    <col min="1" max="1" width="12.296875" style="12" customWidth="1"/>
    <col min="2" max="2" width="86.19921875" style="12" customWidth="1"/>
    <col min="3" max="3" width="20.296875" style="2" customWidth="1"/>
    <col min="4" max="4" width="24.19921875" style="2" customWidth="1"/>
    <col min="5" max="5" width="30" style="14" customWidth="1"/>
    <col min="6" max="6" width="16.19921875" style="12" customWidth="1"/>
    <col min="7" max="7" width="21.69921875" style="12" customWidth="1"/>
    <col min="8" max="8" width="25.69921875" style="12" customWidth="1"/>
    <col min="9" max="9" width="9.296875" style="12"/>
    <col min="10" max="10" width="14.296875" style="12" customWidth="1"/>
    <col min="11" max="1024" width="9.296875" style="12"/>
    <col min="1025" max="16384" width="9.296875" style="13"/>
  </cols>
  <sheetData>
    <row r="1" spans="1:5" ht="18">
      <c r="C1" s="15"/>
      <c r="D1" s="134" t="s">
        <v>80</v>
      </c>
      <c r="E1" s="134"/>
    </row>
    <row r="2" spans="1:5" ht="23.25" customHeight="1">
      <c r="C2" s="14"/>
      <c r="D2" s="131"/>
      <c r="E2" s="131"/>
    </row>
    <row r="3" spans="1:5" s="17" customFormat="1" ht="20.25" customHeight="1">
      <c r="A3" s="16"/>
      <c r="B3" s="16"/>
      <c r="C3" s="132"/>
      <c r="D3" s="132"/>
      <c r="E3" s="132"/>
    </row>
    <row r="4" spans="1:5" s="20" customFormat="1" ht="21" customHeight="1">
      <c r="A4" s="18"/>
      <c r="B4" s="18"/>
      <c r="C4" s="1"/>
      <c r="D4" s="1"/>
      <c r="E4" s="19"/>
    </row>
    <row r="5" spans="1:5" s="20" customFormat="1" ht="19.5" customHeight="1">
      <c r="A5" s="18"/>
      <c r="B5" s="18"/>
      <c r="C5" s="1"/>
      <c r="D5" s="120"/>
      <c r="E5" s="120"/>
    </row>
    <row r="6" spans="1:5" s="20" customFormat="1" ht="18" customHeight="1">
      <c r="A6" s="18"/>
      <c r="B6" s="18"/>
      <c r="C6" s="21"/>
      <c r="D6" s="1"/>
      <c r="E6" s="21"/>
    </row>
    <row r="7" spans="1:5" s="20" customFormat="1" ht="17.25" customHeight="1">
      <c r="A7" s="18"/>
      <c r="B7" s="18"/>
      <c r="C7" s="1"/>
      <c r="D7" s="120"/>
      <c r="E7" s="120"/>
    </row>
    <row r="8" spans="1:5" s="20" customFormat="1" ht="15.5">
      <c r="A8" s="18"/>
      <c r="B8" s="18"/>
      <c r="C8" s="18"/>
      <c r="D8" s="120"/>
      <c r="E8" s="120"/>
    </row>
    <row r="9" spans="1:5" s="2" customFormat="1" ht="15">
      <c r="B9" s="22"/>
    </row>
    <row r="10" spans="1:5" s="2" customFormat="1" ht="15">
      <c r="B10" s="22"/>
    </row>
    <row r="11" spans="1:5" s="2" customFormat="1" ht="18" customHeight="1">
      <c r="A11" s="121" t="s">
        <v>62</v>
      </c>
      <c r="B11" s="121"/>
      <c r="C11" s="121"/>
      <c r="D11" s="121"/>
      <c r="E11" s="121"/>
    </row>
    <row r="12" spans="1:5" s="2" customFormat="1" ht="16.5" customHeight="1">
      <c r="A12" s="122" t="s">
        <v>79</v>
      </c>
      <c r="B12" s="122"/>
      <c r="C12" s="122"/>
      <c r="D12" s="122"/>
      <c r="E12" s="122"/>
    </row>
    <row r="13" spans="1:5" s="2" customFormat="1" ht="15">
      <c r="B13" s="23"/>
    </row>
    <row r="14" spans="1:5" s="2" customFormat="1" ht="15">
      <c r="B14" s="23"/>
    </row>
    <row r="15" spans="1:5" ht="20.25" customHeight="1">
      <c r="A15" s="123" t="s">
        <v>0</v>
      </c>
      <c r="B15" s="123"/>
      <c r="C15" s="123"/>
      <c r="D15" s="123"/>
      <c r="E15" s="123"/>
    </row>
    <row r="16" spans="1:5" s="12" customFormat="1" ht="6.75" customHeight="1">
      <c r="A16" s="24"/>
      <c r="B16" s="24"/>
      <c r="C16" s="3"/>
      <c r="D16" s="3"/>
    </row>
    <row r="17" spans="1:5" ht="15.75" customHeight="1">
      <c r="A17" s="128" t="s">
        <v>1</v>
      </c>
      <c r="B17" s="128"/>
      <c r="C17" s="128"/>
      <c r="D17" s="128"/>
      <c r="E17" s="128"/>
    </row>
    <row r="18" spans="1:5" ht="15.75" customHeight="1">
      <c r="A18" s="4"/>
      <c r="B18" s="4"/>
      <c r="C18" s="4"/>
      <c r="D18" s="4"/>
      <c r="E18" s="4"/>
    </row>
    <row r="19" spans="1:5" ht="15.75" customHeight="1">
      <c r="A19" s="128" t="s">
        <v>2</v>
      </c>
      <c r="B19" s="128"/>
      <c r="C19" s="128"/>
      <c r="D19" s="128"/>
      <c r="E19" s="128"/>
    </row>
    <row r="20" spans="1:5" s="12" customFormat="1" ht="8.25" customHeight="1">
      <c r="A20" s="24"/>
      <c r="B20" s="24"/>
      <c r="C20" s="3"/>
      <c r="D20" s="3"/>
    </row>
    <row r="21" spans="1:5" ht="15.75" customHeight="1">
      <c r="A21" s="128" t="s">
        <v>3</v>
      </c>
      <c r="B21" s="128"/>
      <c r="C21" s="128"/>
      <c r="D21" s="128"/>
      <c r="E21" s="128"/>
    </row>
    <row r="22" spans="1:5" ht="28.5" customHeight="1">
      <c r="A22" s="129" t="s">
        <v>4</v>
      </c>
      <c r="B22" s="129"/>
      <c r="C22" s="129"/>
      <c r="D22" s="129"/>
      <c r="E22" s="129"/>
    </row>
    <row r="23" spans="1:5" ht="18" customHeight="1">
      <c r="A23" s="128" t="s">
        <v>5</v>
      </c>
      <c r="B23" s="128"/>
      <c r="C23" s="128"/>
      <c r="D23" s="128"/>
      <c r="E23" s="128"/>
    </row>
    <row r="24" spans="1:5" s="12" customFormat="1" ht="0.75" customHeight="1">
      <c r="A24" s="24"/>
      <c r="B24" s="24"/>
      <c r="C24" s="3"/>
      <c r="D24" s="3"/>
    </row>
    <row r="25" spans="1:5" s="12" customFormat="1" ht="0.75" customHeight="1">
      <c r="A25" s="24"/>
      <c r="B25" s="24"/>
      <c r="C25" s="3"/>
      <c r="D25" s="3"/>
    </row>
    <row r="26" spans="1:5" s="12" customFormat="1" ht="9.75" customHeight="1">
      <c r="A26" s="24"/>
      <c r="B26" s="24"/>
      <c r="C26" s="3"/>
      <c r="D26" s="3"/>
    </row>
    <row r="27" spans="1:5" ht="18.75" customHeight="1">
      <c r="A27" s="133" t="s">
        <v>6</v>
      </c>
      <c r="B27" s="133"/>
      <c r="C27" s="133"/>
      <c r="D27" s="133"/>
      <c r="E27" s="133"/>
    </row>
    <row r="28" spans="1:5" s="12" customFormat="1" ht="15" customHeight="1">
      <c r="A28" s="24"/>
      <c r="B28" s="24"/>
      <c r="C28" s="3"/>
      <c r="D28" s="3"/>
    </row>
    <row r="29" spans="1:5" ht="34.5" customHeight="1">
      <c r="A29" s="129" t="s">
        <v>7</v>
      </c>
      <c r="B29" s="129"/>
      <c r="C29" s="129"/>
      <c r="D29" s="129"/>
      <c r="E29" s="129"/>
    </row>
    <row r="30" spans="1:5" ht="69.75" customHeight="1">
      <c r="A30" s="129" t="s">
        <v>26</v>
      </c>
      <c r="B30" s="129"/>
      <c r="C30" s="129"/>
      <c r="D30" s="129"/>
      <c r="E30" s="129"/>
    </row>
    <row r="31" spans="1:5" ht="26.25" customHeight="1">
      <c r="A31" s="129" t="s">
        <v>78</v>
      </c>
      <c r="B31" s="129"/>
      <c r="C31" s="129"/>
      <c r="D31" s="129"/>
      <c r="E31" s="129"/>
    </row>
    <row r="32" spans="1:5" ht="30" customHeight="1">
      <c r="A32" s="124" t="s">
        <v>8</v>
      </c>
      <c r="B32" s="124" t="s">
        <v>9</v>
      </c>
      <c r="C32" s="124" t="s">
        <v>10</v>
      </c>
      <c r="D32" s="124" t="s">
        <v>11</v>
      </c>
      <c r="E32" s="126" t="s">
        <v>12</v>
      </c>
    </row>
    <row r="33" spans="1:13" ht="30" customHeight="1">
      <c r="A33" s="125"/>
      <c r="B33" s="125"/>
      <c r="C33" s="125"/>
      <c r="D33" s="125"/>
      <c r="E33" s="127"/>
    </row>
    <row r="34" spans="1:13" ht="15">
      <c r="A34" s="10">
        <v>1</v>
      </c>
      <c r="B34" s="10">
        <v>2</v>
      </c>
      <c r="C34" s="10">
        <v>3</v>
      </c>
      <c r="D34" s="10">
        <v>4</v>
      </c>
      <c r="E34" s="11">
        <v>5</v>
      </c>
    </row>
    <row r="35" spans="1:13" s="9" customFormat="1" ht="26.25" customHeight="1">
      <c r="A35" s="130" t="s">
        <v>27</v>
      </c>
      <c r="B35" s="130"/>
      <c r="C35" s="130"/>
      <c r="D35" s="130"/>
      <c r="E35" s="130"/>
    </row>
    <row r="36" spans="1:13" s="9" customFormat="1" ht="17.5">
      <c r="A36" s="113" t="s">
        <v>51</v>
      </c>
      <c r="B36" s="113"/>
      <c r="C36" s="113"/>
      <c r="D36" s="113"/>
      <c r="E36" s="113"/>
    </row>
    <row r="37" spans="1:13" s="9" customFormat="1" ht="31">
      <c r="A37" s="40">
        <v>1</v>
      </c>
      <c r="B37" s="75" t="s">
        <v>52</v>
      </c>
      <c r="C37" s="76" t="s">
        <v>53</v>
      </c>
      <c r="D37" s="76">
        <v>1.24</v>
      </c>
      <c r="E37" s="79"/>
    </row>
    <row r="38" spans="1:13" s="9" customFormat="1" ht="17.5">
      <c r="A38" s="40">
        <v>2</v>
      </c>
      <c r="B38" s="75" t="s">
        <v>54</v>
      </c>
      <c r="C38" s="76" t="s">
        <v>53</v>
      </c>
      <c r="D38" s="76">
        <v>1.24</v>
      </c>
      <c r="E38" s="74"/>
      <c r="H38" s="8"/>
      <c r="J38" s="8"/>
    </row>
    <row r="39" spans="1:13" s="9" customFormat="1" ht="31">
      <c r="A39" s="40">
        <v>3</v>
      </c>
      <c r="B39" s="75" t="s">
        <v>60</v>
      </c>
      <c r="C39" s="76" t="s">
        <v>53</v>
      </c>
      <c r="D39" s="76">
        <v>1.24</v>
      </c>
      <c r="E39" s="74"/>
      <c r="H39" s="8"/>
      <c r="J39" s="8"/>
    </row>
    <row r="40" spans="1:13" s="9" customFormat="1" ht="17.5">
      <c r="A40" s="40">
        <v>4</v>
      </c>
      <c r="B40" s="78" t="s">
        <v>56</v>
      </c>
      <c r="C40" s="47" t="s">
        <v>55</v>
      </c>
      <c r="D40" s="76">
        <v>356</v>
      </c>
      <c r="E40" s="74"/>
      <c r="H40" s="8"/>
      <c r="J40" s="8"/>
    </row>
    <row r="41" spans="1:13" s="9" customFormat="1" ht="31">
      <c r="A41" s="40">
        <v>5</v>
      </c>
      <c r="B41" s="75" t="s">
        <v>57</v>
      </c>
      <c r="C41" s="47" t="s">
        <v>55</v>
      </c>
      <c r="D41" s="76">
        <v>356</v>
      </c>
      <c r="E41" s="74"/>
      <c r="H41" s="8"/>
      <c r="J41" s="8"/>
    </row>
    <row r="42" spans="1:13" s="9" customFormat="1" ht="31">
      <c r="A42" s="40">
        <v>6</v>
      </c>
      <c r="B42" s="78" t="s">
        <v>58</v>
      </c>
      <c r="C42" s="47" t="s">
        <v>59</v>
      </c>
      <c r="D42" s="76">
        <v>356</v>
      </c>
      <c r="E42" s="74"/>
      <c r="H42" s="8"/>
      <c r="J42" s="8"/>
    </row>
    <row r="43" spans="1:13" s="9" customFormat="1" ht="20.25" customHeight="1">
      <c r="A43" s="112" t="s">
        <v>13</v>
      </c>
      <c r="B43" s="113"/>
      <c r="C43" s="113"/>
      <c r="D43" s="113"/>
      <c r="E43" s="114"/>
      <c r="H43" s="8"/>
      <c r="J43" s="8"/>
    </row>
    <row r="44" spans="1:13" s="39" customFormat="1" ht="16.5" customHeight="1">
      <c r="A44" s="107" t="s">
        <v>40</v>
      </c>
      <c r="B44" s="108"/>
      <c r="C44" s="108"/>
      <c r="D44" s="108"/>
      <c r="E44" s="109"/>
      <c r="F44" s="9"/>
    </row>
    <row r="45" spans="1:13" s="45" customFormat="1" ht="19.5" customHeight="1">
      <c r="A45" s="40">
        <v>7</v>
      </c>
      <c r="B45" s="41" t="s">
        <v>28</v>
      </c>
      <c r="C45" s="42" t="s">
        <v>18</v>
      </c>
      <c r="D45" s="68">
        <v>62</v>
      </c>
      <c r="E45" s="43"/>
      <c r="F45" s="9"/>
    </row>
    <row r="46" spans="1:13" s="45" customFormat="1" ht="18.75" customHeight="1">
      <c r="A46" s="40">
        <f>A45+1</f>
        <v>8</v>
      </c>
      <c r="B46" s="54" t="s">
        <v>42</v>
      </c>
      <c r="C46" s="47" t="s">
        <v>14</v>
      </c>
      <c r="D46" s="69" t="s">
        <v>39</v>
      </c>
      <c r="E46" s="84">
        <f>6.25*0.02979*62</f>
        <v>11.543625</v>
      </c>
      <c r="F46" s="9"/>
      <c r="G46" s="44"/>
      <c r="H46" s="44"/>
      <c r="I46" s="44"/>
      <c r="J46" s="44"/>
      <c r="K46" s="44"/>
      <c r="L46" s="44"/>
      <c r="M46" s="44"/>
    </row>
    <row r="47" spans="1:13" s="45" customFormat="1" ht="18.75" customHeight="1">
      <c r="A47" s="40">
        <f>A46+1</f>
        <v>9</v>
      </c>
      <c r="B47" s="54" t="s">
        <v>29</v>
      </c>
      <c r="C47" s="47" t="s">
        <v>16</v>
      </c>
      <c r="D47" s="70">
        <f>3.14*0.159/2*0.159/2*62*6.25</f>
        <v>7.6901641875000006</v>
      </c>
      <c r="E47" s="50"/>
      <c r="F47" s="44"/>
      <c r="G47" s="44"/>
      <c r="H47" s="44"/>
      <c r="I47" s="44"/>
      <c r="J47" s="44"/>
      <c r="K47" s="44"/>
      <c r="L47" s="44"/>
      <c r="M47" s="44"/>
    </row>
    <row r="48" spans="1:13" s="53" customFormat="1" ht="15.75" customHeight="1">
      <c r="A48" s="40">
        <f>A47+1</f>
        <v>10</v>
      </c>
      <c r="B48" s="41" t="s">
        <v>38</v>
      </c>
      <c r="C48" s="47" t="s">
        <v>17</v>
      </c>
      <c r="D48" s="71">
        <f>62*(0.00314+2*0.00072)</f>
        <v>0.28395999999999999</v>
      </c>
      <c r="E48" s="51"/>
      <c r="F48" s="52"/>
      <c r="G48" s="52"/>
      <c r="H48" s="52"/>
      <c r="I48" s="52"/>
      <c r="J48" s="52"/>
      <c r="K48" s="52"/>
      <c r="L48" s="52"/>
      <c r="M48" s="52"/>
    </row>
    <row r="49" spans="1:13" s="45" customFormat="1" ht="18.75" customHeight="1">
      <c r="A49" s="40">
        <f t="shared" ref="A49:A51" si="0">A48+1</f>
        <v>11</v>
      </c>
      <c r="B49" s="54" t="s">
        <v>50</v>
      </c>
      <c r="C49" s="47" t="s">
        <v>15</v>
      </c>
      <c r="D49" s="71">
        <f>3.14*0.159*62*6.25</f>
        <v>193.46325000000002</v>
      </c>
      <c r="E49" s="56"/>
      <c r="F49" s="44"/>
    </row>
    <row r="50" spans="1:13" s="45" customFormat="1" ht="18.75" customHeight="1">
      <c r="A50" s="40">
        <f t="shared" si="0"/>
        <v>12</v>
      </c>
      <c r="B50" s="54" t="s">
        <v>37</v>
      </c>
      <c r="C50" s="47" t="s">
        <v>15</v>
      </c>
      <c r="D50" s="72">
        <v>193.5</v>
      </c>
      <c r="E50" s="56"/>
      <c r="F50" s="44"/>
    </row>
    <row r="51" spans="1:13" s="45" customFormat="1" ht="15.5">
      <c r="A51" s="40">
        <f t="shared" si="0"/>
        <v>13</v>
      </c>
      <c r="B51" s="46" t="s">
        <v>30</v>
      </c>
      <c r="C51" s="47" t="s">
        <v>15</v>
      </c>
      <c r="D51" s="72">
        <v>193.5</v>
      </c>
      <c r="E51" s="50"/>
      <c r="F51" s="44"/>
    </row>
    <row r="52" spans="1:13" s="39" customFormat="1" ht="16.5" customHeight="1">
      <c r="A52" s="107" t="s">
        <v>47</v>
      </c>
      <c r="B52" s="108"/>
      <c r="C52" s="108"/>
      <c r="D52" s="108"/>
      <c r="E52" s="109"/>
      <c r="F52" s="38"/>
    </row>
    <row r="53" spans="1:13" s="45" customFormat="1" ht="19.5" customHeight="1">
      <c r="A53" s="40">
        <f>A51+1</f>
        <v>14</v>
      </c>
      <c r="B53" s="41" t="s">
        <v>28</v>
      </c>
      <c r="C53" s="42" t="s">
        <v>18</v>
      </c>
      <c r="D53" s="68">
        <v>2</v>
      </c>
      <c r="E53" s="43"/>
      <c r="F53" s="44"/>
    </row>
    <row r="54" spans="1:13" s="45" customFormat="1" ht="15.75" customHeight="1">
      <c r="A54" s="40">
        <f>A53+1</f>
        <v>15</v>
      </c>
      <c r="B54" s="46" t="s">
        <v>43</v>
      </c>
      <c r="C54" s="47" t="s">
        <v>14</v>
      </c>
      <c r="D54" s="69" t="s">
        <v>41</v>
      </c>
      <c r="E54" s="84">
        <f>8.43*0.02979*2</f>
        <v>0.50225940000000002</v>
      </c>
      <c r="F54" s="44"/>
      <c r="G54" s="44"/>
      <c r="H54" s="44"/>
      <c r="I54" s="44"/>
      <c r="J54" s="44"/>
      <c r="K54" s="44"/>
      <c r="L54" s="44"/>
      <c r="M54" s="44"/>
    </row>
    <row r="55" spans="1:13" s="45" customFormat="1" ht="21.75" customHeight="1">
      <c r="A55" s="40">
        <f>A54+1</f>
        <v>16</v>
      </c>
      <c r="B55" s="54" t="s">
        <v>29</v>
      </c>
      <c r="C55" s="47" t="s">
        <v>16</v>
      </c>
      <c r="D55" s="70">
        <f>3.14*0.159/2*0.159/2*2*8.43</f>
        <v>0.33459656310000002</v>
      </c>
      <c r="E55" s="50"/>
      <c r="F55" s="44"/>
      <c r="G55" s="44"/>
      <c r="H55" s="44"/>
      <c r="I55" s="44"/>
      <c r="J55" s="44"/>
      <c r="K55" s="44"/>
      <c r="L55" s="44"/>
      <c r="M55" s="44"/>
    </row>
    <row r="56" spans="1:13" s="53" customFormat="1" ht="15.75" customHeight="1">
      <c r="A56" s="40">
        <f>A55+1</f>
        <v>17</v>
      </c>
      <c r="B56" s="41" t="s">
        <v>38</v>
      </c>
      <c r="C56" s="47" t="s">
        <v>17</v>
      </c>
      <c r="D56" s="73">
        <f>2*(0.00314)</f>
        <v>6.28E-3</v>
      </c>
      <c r="E56" s="51"/>
      <c r="F56" s="52"/>
      <c r="G56" s="52"/>
      <c r="H56" s="52"/>
      <c r="I56" s="52"/>
      <c r="J56" s="52"/>
      <c r="K56" s="52"/>
      <c r="L56" s="52"/>
      <c r="M56" s="52"/>
    </row>
    <row r="57" spans="1:13" s="45" customFormat="1" ht="18.75" customHeight="1">
      <c r="A57" s="40">
        <f t="shared" ref="A57:A59" si="1">A56+1</f>
        <v>18</v>
      </c>
      <c r="B57" s="54" t="s">
        <v>36</v>
      </c>
      <c r="C57" s="47" t="s">
        <v>15</v>
      </c>
      <c r="D57" s="71">
        <f>3.14*0.159*2*8.43</f>
        <v>8.4175236000000009</v>
      </c>
      <c r="E57" s="56"/>
      <c r="F57" s="44"/>
    </row>
    <row r="58" spans="1:13" s="45" customFormat="1" ht="18.75" customHeight="1">
      <c r="A58" s="40">
        <f t="shared" si="1"/>
        <v>19</v>
      </c>
      <c r="B58" s="54" t="s">
        <v>37</v>
      </c>
      <c r="C58" s="47" t="s">
        <v>15</v>
      </c>
      <c r="D58" s="72">
        <v>8.4</v>
      </c>
      <c r="E58" s="56"/>
      <c r="F58" s="44"/>
    </row>
    <row r="59" spans="1:13" s="45" customFormat="1" ht="15.5">
      <c r="A59" s="40">
        <f t="shared" si="1"/>
        <v>20</v>
      </c>
      <c r="B59" s="46" t="s">
        <v>30</v>
      </c>
      <c r="C59" s="47" t="s">
        <v>15</v>
      </c>
      <c r="D59" s="72">
        <v>8.4</v>
      </c>
      <c r="E59" s="50"/>
      <c r="F59" s="44"/>
    </row>
    <row r="60" spans="1:13" s="39" customFormat="1" ht="19.5" customHeight="1">
      <c r="A60" s="115" t="s">
        <v>48</v>
      </c>
      <c r="B60" s="110"/>
      <c r="C60" s="110"/>
      <c r="D60" s="110"/>
      <c r="E60" s="116"/>
      <c r="F60" s="38"/>
    </row>
    <row r="61" spans="1:13" s="45" customFormat="1" ht="18.75" customHeight="1">
      <c r="A61" s="40">
        <f>A59+1</f>
        <v>21</v>
      </c>
      <c r="B61" s="54" t="s">
        <v>32</v>
      </c>
      <c r="C61" s="55" t="s">
        <v>17</v>
      </c>
      <c r="D61" s="80">
        <f>371.09*0.02979</f>
        <v>11.0547711</v>
      </c>
      <c r="E61" s="85">
        <f>42+24+24+66+1.53+30+5+24+4.56+60+12+36+24+18</f>
        <v>371.09000000000003</v>
      </c>
      <c r="F61" s="44"/>
    </row>
    <row r="62" spans="1:13" s="45" customFormat="1" ht="18.75" customHeight="1">
      <c r="A62" s="40">
        <f>A61+1</f>
        <v>22</v>
      </c>
      <c r="B62" s="54" t="s">
        <v>44</v>
      </c>
      <c r="C62" s="55" t="s">
        <v>17</v>
      </c>
      <c r="D62" s="80">
        <f>965.9*0.00838+1125.8*0.00062+28.1*0.00838+585.7*0.00244+2*0.00019</f>
        <v>10.457203999999999</v>
      </c>
      <c r="E62" s="56"/>
      <c r="F62" s="44"/>
    </row>
    <row r="63" spans="1:13" s="45" customFormat="1" ht="18.75" customHeight="1">
      <c r="A63" s="40">
        <f t="shared" ref="A63:A65" si="2">A62+1</f>
        <v>23</v>
      </c>
      <c r="B63" s="54" t="s">
        <v>36</v>
      </c>
      <c r="C63" s="47" t="s">
        <v>15</v>
      </c>
      <c r="D63" s="81">
        <f>34.374*30</f>
        <v>1031.22</v>
      </c>
      <c r="E63" s="56"/>
      <c r="F63" s="44"/>
    </row>
    <row r="64" spans="1:13" s="45" customFormat="1" ht="18.75" customHeight="1">
      <c r="A64" s="40">
        <f t="shared" si="2"/>
        <v>24</v>
      </c>
      <c r="B64" s="54" t="s">
        <v>37</v>
      </c>
      <c r="C64" s="47" t="s">
        <v>15</v>
      </c>
      <c r="D64" s="81">
        <f t="shared" ref="D64:D65" si="3">34.374*30</f>
        <v>1031.22</v>
      </c>
      <c r="E64" s="56"/>
      <c r="F64" s="44"/>
    </row>
    <row r="65" spans="1:10" s="39" customFormat="1" ht="38.25" customHeight="1">
      <c r="A65" s="40">
        <f t="shared" si="2"/>
        <v>25</v>
      </c>
      <c r="B65" s="57" t="s">
        <v>77</v>
      </c>
      <c r="C65" s="47" t="s">
        <v>15</v>
      </c>
      <c r="D65" s="81">
        <f t="shared" si="3"/>
        <v>1031.22</v>
      </c>
      <c r="E65" s="49"/>
      <c r="F65" s="38"/>
      <c r="G65" s="38"/>
      <c r="H65" s="38"/>
      <c r="I65" s="38"/>
      <c r="J65" s="38"/>
    </row>
    <row r="66" spans="1:10" s="58" customFormat="1" ht="22.5" customHeight="1" outlineLevel="1">
      <c r="A66" s="112" t="s">
        <v>45</v>
      </c>
      <c r="B66" s="113"/>
      <c r="C66" s="113"/>
      <c r="D66" s="113"/>
      <c r="E66" s="114"/>
      <c r="F66" s="67"/>
      <c r="G66" s="62"/>
      <c r="H66" s="63"/>
    </row>
    <row r="67" spans="1:10" s="58" customFormat="1" ht="22.5" customHeight="1" outlineLevel="1">
      <c r="A67" s="110" t="s">
        <v>31</v>
      </c>
      <c r="B67" s="110"/>
      <c r="C67" s="110"/>
      <c r="D67" s="110"/>
      <c r="E67" s="111"/>
      <c r="F67" s="67"/>
      <c r="G67" s="64"/>
      <c r="H67" s="63"/>
    </row>
    <row r="68" spans="1:10" s="58" customFormat="1" ht="22.5" customHeight="1" outlineLevel="1">
      <c r="A68" s="60">
        <f>A65+1</f>
        <v>26</v>
      </c>
      <c r="B68" s="59" t="s">
        <v>46</v>
      </c>
      <c r="C68" s="55" t="s">
        <v>17</v>
      </c>
      <c r="D68" s="82">
        <f>0.02492+0.00331+1.48*0.00244+2*0.00081+2*0.00019+0.00231+2*0.0001</f>
        <v>3.6351199999999993E-2</v>
      </c>
      <c r="E68" s="61"/>
      <c r="F68" s="67"/>
      <c r="G68" s="65"/>
      <c r="H68" s="63"/>
    </row>
    <row r="69" spans="1:10" s="45" customFormat="1" ht="18.75" customHeight="1">
      <c r="A69" s="40">
        <f>A68+1</f>
        <v>27</v>
      </c>
      <c r="B69" s="54" t="s">
        <v>36</v>
      </c>
      <c r="C69" s="47" t="s">
        <v>15</v>
      </c>
      <c r="D69" s="81">
        <f>0.069*30</f>
        <v>2.0700000000000003</v>
      </c>
      <c r="E69" s="56"/>
      <c r="F69" s="44"/>
    </row>
    <row r="70" spans="1:10" s="45" customFormat="1" ht="18.75" customHeight="1">
      <c r="A70" s="60">
        <f>A69+1</f>
        <v>28</v>
      </c>
      <c r="B70" s="54" t="s">
        <v>37</v>
      </c>
      <c r="C70" s="47" t="s">
        <v>15</v>
      </c>
      <c r="D70" s="81">
        <f t="shared" ref="D70:D71" si="4">0.069*30</f>
        <v>2.0700000000000003</v>
      </c>
      <c r="E70" s="56"/>
      <c r="F70" s="44"/>
    </row>
    <row r="71" spans="1:10" s="58" customFormat="1" ht="31" outlineLevel="1">
      <c r="A71" s="40">
        <f t="shared" ref="A71" si="5">A70+1</f>
        <v>29</v>
      </c>
      <c r="B71" s="57" t="s">
        <v>77</v>
      </c>
      <c r="C71" s="47" t="s">
        <v>15</v>
      </c>
      <c r="D71" s="81">
        <f t="shared" si="4"/>
        <v>2.0700000000000003</v>
      </c>
      <c r="E71" s="48"/>
      <c r="F71" s="67"/>
      <c r="G71" s="66"/>
      <c r="H71" s="63"/>
    </row>
    <row r="72" spans="1:10" s="58" customFormat="1" ht="22.5" customHeight="1" outlineLevel="1">
      <c r="A72" s="112" t="s">
        <v>33</v>
      </c>
      <c r="B72" s="113"/>
      <c r="C72" s="113"/>
      <c r="D72" s="113"/>
      <c r="E72" s="114"/>
      <c r="F72" s="67"/>
      <c r="G72" s="62"/>
      <c r="H72" s="63"/>
    </row>
    <row r="73" spans="1:10" s="58" customFormat="1" ht="22.5" customHeight="1" outlineLevel="1">
      <c r="A73" s="110" t="s">
        <v>34</v>
      </c>
      <c r="B73" s="110"/>
      <c r="C73" s="110"/>
      <c r="D73" s="110"/>
      <c r="E73" s="111"/>
      <c r="F73" s="67"/>
      <c r="G73" s="64"/>
      <c r="H73" s="63"/>
    </row>
    <row r="74" spans="1:10" s="58" customFormat="1" ht="15.5" outlineLevel="1">
      <c r="A74" s="60">
        <f>A71+1</f>
        <v>30</v>
      </c>
      <c r="B74" s="59" t="s">
        <v>35</v>
      </c>
      <c r="C74" s="55" t="s">
        <v>16</v>
      </c>
      <c r="D74" s="83">
        <v>463</v>
      </c>
      <c r="E74" s="61"/>
      <c r="F74" s="67"/>
      <c r="G74" s="65"/>
      <c r="H74" s="63"/>
    </row>
    <row r="75" spans="1:10" s="58" customFormat="1" ht="15.5" outlineLevel="1">
      <c r="A75" s="60">
        <f>A74+1</f>
        <v>31</v>
      </c>
      <c r="B75" s="59" t="s">
        <v>49</v>
      </c>
      <c r="C75" s="55" t="s">
        <v>16</v>
      </c>
      <c r="D75" s="83">
        <v>83</v>
      </c>
      <c r="E75" s="61"/>
      <c r="F75" s="67"/>
      <c r="G75" s="65"/>
      <c r="H75" s="63"/>
    </row>
    <row r="76" spans="1:10" s="58" customFormat="1" ht="15.75" customHeight="1" outlineLevel="1">
      <c r="A76" s="117" t="s">
        <v>63</v>
      </c>
      <c r="B76" s="118"/>
      <c r="C76" s="118"/>
      <c r="D76" s="118"/>
      <c r="E76" s="118"/>
      <c r="F76" s="67"/>
      <c r="G76" s="65"/>
      <c r="H76" s="63"/>
    </row>
    <row r="77" spans="1:10" s="58" customFormat="1" ht="75.75" customHeight="1" outlineLevel="1">
      <c r="A77" s="60">
        <v>1</v>
      </c>
      <c r="B77" s="102" t="s">
        <v>64</v>
      </c>
      <c r="C77" s="103"/>
      <c r="D77" s="103"/>
      <c r="E77" s="103"/>
      <c r="F77" s="67"/>
      <c r="G77" s="65"/>
      <c r="H77" s="63"/>
    </row>
    <row r="78" spans="1:10" s="58" customFormat="1" ht="21" customHeight="1" outlineLevel="1">
      <c r="A78" s="60">
        <v>2</v>
      </c>
      <c r="B78" s="77" t="s">
        <v>65</v>
      </c>
      <c r="C78" s="86"/>
      <c r="D78" s="86"/>
      <c r="E78" s="86"/>
      <c r="F78" s="67"/>
      <c r="G78" s="65"/>
      <c r="H78" s="63"/>
    </row>
    <row r="79" spans="1:10" s="58" customFormat="1" ht="54.75" customHeight="1" outlineLevel="1">
      <c r="A79" s="60">
        <v>3</v>
      </c>
      <c r="B79" s="102" t="s">
        <v>66</v>
      </c>
      <c r="C79" s="103"/>
      <c r="D79" s="103"/>
      <c r="E79" s="103"/>
      <c r="F79" s="67"/>
      <c r="G79" s="65"/>
      <c r="H79" s="63"/>
    </row>
    <row r="80" spans="1:10" s="58" customFormat="1" ht="38.25" customHeight="1" outlineLevel="1">
      <c r="A80" s="60">
        <v>4</v>
      </c>
      <c r="B80" s="102" t="s">
        <v>67</v>
      </c>
      <c r="C80" s="103"/>
      <c r="D80" s="103"/>
      <c r="E80" s="103"/>
      <c r="F80" s="67"/>
      <c r="G80" s="65"/>
      <c r="H80" s="63"/>
    </row>
    <row r="81" spans="1:8" s="58" customFormat="1" ht="15.75" customHeight="1" outlineLevel="1">
      <c r="A81" s="60">
        <v>5</v>
      </c>
      <c r="B81" s="102" t="s">
        <v>68</v>
      </c>
      <c r="C81" s="103"/>
      <c r="D81" s="103"/>
      <c r="E81" s="103"/>
      <c r="F81" s="67"/>
      <c r="G81" s="65"/>
      <c r="H81" s="63"/>
    </row>
    <row r="82" spans="1:8" s="58" customFormat="1" ht="35.25" customHeight="1" outlineLevel="1">
      <c r="A82" s="60">
        <v>7</v>
      </c>
      <c r="B82" s="102" t="s">
        <v>74</v>
      </c>
      <c r="C82" s="103"/>
      <c r="D82" s="103"/>
      <c r="E82" s="104"/>
      <c r="F82" s="67"/>
      <c r="G82" s="65"/>
      <c r="H82" s="63"/>
    </row>
    <row r="83" spans="1:8" s="58" customFormat="1" ht="22.5" customHeight="1" outlineLevel="1">
      <c r="A83" s="60">
        <v>8</v>
      </c>
      <c r="B83" s="102" t="s">
        <v>69</v>
      </c>
      <c r="C83" s="103"/>
      <c r="D83" s="103"/>
      <c r="E83" s="104"/>
      <c r="F83" s="67"/>
      <c r="G83" s="65"/>
      <c r="H83" s="63"/>
    </row>
    <row r="84" spans="1:8" s="58" customFormat="1" ht="23.25" customHeight="1" outlineLevel="1">
      <c r="A84" s="60">
        <v>9</v>
      </c>
      <c r="B84" s="102" t="s">
        <v>70</v>
      </c>
      <c r="C84" s="103"/>
      <c r="D84" s="103"/>
      <c r="E84" s="104"/>
      <c r="F84" s="67"/>
      <c r="G84" s="65"/>
      <c r="H84" s="63"/>
    </row>
    <row r="85" spans="1:8" s="58" customFormat="1" ht="23.25" customHeight="1" outlineLevel="1">
      <c r="A85" s="60">
        <v>10</v>
      </c>
      <c r="B85" s="102" t="s">
        <v>71</v>
      </c>
      <c r="C85" s="103"/>
      <c r="D85" s="103"/>
      <c r="E85" s="104"/>
      <c r="F85" s="67"/>
      <c r="G85" s="65"/>
      <c r="H85" s="63"/>
    </row>
    <row r="86" spans="1:8" s="58" customFormat="1" ht="23.25" customHeight="1" outlineLevel="1">
      <c r="A86" s="60">
        <v>11</v>
      </c>
      <c r="B86" s="102" t="s">
        <v>72</v>
      </c>
      <c r="C86" s="103"/>
      <c r="D86" s="103"/>
      <c r="E86" s="104"/>
      <c r="F86" s="67"/>
      <c r="G86" s="65"/>
      <c r="H86" s="63"/>
    </row>
    <row r="87" spans="1:8" s="58" customFormat="1" ht="23.25" customHeight="1" outlineLevel="1">
      <c r="A87" s="60">
        <v>12</v>
      </c>
      <c r="B87" s="102" t="s">
        <v>73</v>
      </c>
      <c r="C87" s="103"/>
      <c r="D87" s="103"/>
      <c r="E87" s="104"/>
      <c r="F87" s="67"/>
      <c r="G87" s="65"/>
      <c r="H87" s="63"/>
    </row>
    <row r="88" spans="1:8" s="58" customFormat="1" ht="39" customHeight="1" outlineLevel="1">
      <c r="A88" s="60">
        <v>13</v>
      </c>
      <c r="B88" s="105" t="s">
        <v>19</v>
      </c>
      <c r="C88" s="105"/>
      <c r="D88" s="105"/>
      <c r="E88" s="105"/>
      <c r="F88" s="67"/>
      <c r="G88" s="65"/>
      <c r="H88" s="63"/>
    </row>
    <row r="89" spans="1:8" s="26" customFormat="1" ht="22.5" customHeight="1">
      <c r="A89" s="60">
        <v>14</v>
      </c>
      <c r="B89" s="96" t="s">
        <v>76</v>
      </c>
      <c r="C89" s="96"/>
      <c r="D89" s="96"/>
      <c r="E89" s="96"/>
      <c r="F89" s="67"/>
      <c r="G89" s="25"/>
      <c r="H89" s="25"/>
    </row>
    <row r="90" spans="1:8" ht="40.5" customHeight="1">
      <c r="A90" s="60">
        <v>15</v>
      </c>
      <c r="B90" s="97" t="s">
        <v>20</v>
      </c>
      <c r="C90" s="100"/>
      <c r="D90" s="100"/>
      <c r="E90" s="101"/>
      <c r="F90" s="67"/>
    </row>
    <row r="91" spans="1:8" ht="33.75" customHeight="1">
      <c r="A91" s="60">
        <v>16</v>
      </c>
      <c r="B91" s="97" t="s">
        <v>21</v>
      </c>
      <c r="C91" s="100"/>
      <c r="D91" s="100"/>
      <c r="E91" s="101"/>
      <c r="F91" s="27"/>
      <c r="G91" s="17"/>
    </row>
    <row r="92" spans="1:8" ht="49.5" customHeight="1">
      <c r="A92" s="60">
        <v>17</v>
      </c>
      <c r="B92" s="97" t="s">
        <v>22</v>
      </c>
      <c r="C92" s="98"/>
      <c r="D92" s="98"/>
      <c r="E92" s="99"/>
      <c r="F92" s="27"/>
      <c r="G92" s="17"/>
    </row>
    <row r="93" spans="1:8" ht="29.25" customHeight="1">
      <c r="A93" s="60">
        <v>18</v>
      </c>
      <c r="B93" s="97" t="s">
        <v>23</v>
      </c>
      <c r="C93" s="98"/>
      <c r="D93" s="98"/>
      <c r="E93" s="99"/>
      <c r="F93" s="27"/>
      <c r="G93" s="17"/>
    </row>
    <row r="94" spans="1:8" ht="27.75" customHeight="1">
      <c r="A94" s="60">
        <v>19</v>
      </c>
      <c r="B94" s="97" t="s">
        <v>24</v>
      </c>
      <c r="C94" s="98"/>
      <c r="D94" s="98"/>
      <c r="E94" s="99"/>
      <c r="F94" s="28"/>
      <c r="G94" s="17"/>
    </row>
    <row r="95" spans="1:8" ht="53.25" customHeight="1">
      <c r="A95" s="60">
        <v>20</v>
      </c>
      <c r="B95" s="97" t="s">
        <v>75</v>
      </c>
      <c r="C95" s="98"/>
      <c r="D95" s="98"/>
      <c r="E95" s="99"/>
      <c r="F95" s="29"/>
      <c r="G95" s="17"/>
    </row>
    <row r="96" spans="1:8" ht="15.5">
      <c r="A96" s="60">
        <v>21</v>
      </c>
      <c r="B96" s="93" t="s">
        <v>25</v>
      </c>
      <c r="C96" s="94"/>
      <c r="D96" s="94"/>
      <c r="E96" s="95"/>
      <c r="F96" s="14"/>
    </row>
    <row r="97" spans="1:6" ht="15.5">
      <c r="A97" s="87"/>
      <c r="B97" s="88"/>
      <c r="C97" s="88"/>
      <c r="D97" s="88"/>
      <c r="E97" s="89"/>
      <c r="F97" s="14"/>
    </row>
    <row r="98" spans="1:6" ht="15.5">
      <c r="A98" s="106" t="s">
        <v>61</v>
      </c>
      <c r="B98" s="106"/>
      <c r="C98" s="106"/>
      <c r="D98" s="106"/>
      <c r="E98" s="106"/>
      <c r="F98" s="14"/>
    </row>
    <row r="99" spans="1:6">
      <c r="A99" s="30"/>
      <c r="C99" s="12"/>
      <c r="E99" s="2"/>
      <c r="F99" s="14"/>
    </row>
    <row r="100" spans="1:6" ht="15.5">
      <c r="A100" s="31"/>
      <c r="C100" s="12"/>
      <c r="E100" s="2"/>
      <c r="F100" s="14"/>
    </row>
    <row r="101" spans="1:6" ht="15.5">
      <c r="A101" s="32"/>
      <c r="C101" s="119"/>
      <c r="D101" s="119"/>
      <c r="E101" s="119"/>
      <c r="F101" s="14"/>
    </row>
    <row r="102" spans="1:6" ht="15.5">
      <c r="A102" s="30"/>
      <c r="C102" s="91"/>
      <c r="D102" s="92"/>
      <c r="E102" s="6"/>
      <c r="F102" s="14"/>
    </row>
    <row r="103" spans="1:6" ht="15.5">
      <c r="A103" s="33"/>
      <c r="B103" s="20"/>
      <c r="C103" s="20"/>
      <c r="D103" s="5"/>
      <c r="E103" s="5"/>
      <c r="F103" s="34"/>
    </row>
    <row r="104" spans="1:6" s="2" customFormat="1" ht="15.5">
      <c r="A104" s="35"/>
      <c r="B104" s="20"/>
      <c r="C104" s="6"/>
      <c r="D104" s="6"/>
      <c r="E104" s="34"/>
      <c r="F104" s="17"/>
    </row>
    <row r="105" spans="1:6" s="2" customFormat="1" ht="15.5">
      <c r="A105" s="36"/>
      <c r="B105" s="20"/>
      <c r="C105" s="6"/>
      <c r="D105" s="6"/>
      <c r="E105" s="37"/>
      <c r="F105" s="12"/>
    </row>
    <row r="106" spans="1:6" s="2" customFormat="1" ht="15.5">
      <c r="A106" s="35"/>
      <c r="B106" s="20"/>
      <c r="C106" s="6"/>
      <c r="D106" s="6"/>
      <c r="E106" s="90"/>
      <c r="F106" s="17"/>
    </row>
    <row r="107" spans="1:6" ht="15.5">
      <c r="C107" s="7"/>
      <c r="D107" s="7"/>
    </row>
  </sheetData>
  <mergeCells count="55">
    <mergeCell ref="A43:E43"/>
    <mergeCell ref="A36:E36"/>
    <mergeCell ref="A23:E23"/>
    <mergeCell ref="A27:E27"/>
    <mergeCell ref="A29:E29"/>
    <mergeCell ref="A30:E30"/>
    <mergeCell ref="A31:E31"/>
    <mergeCell ref="D1:E1"/>
    <mergeCell ref="D2:E2"/>
    <mergeCell ref="C3:E3"/>
    <mergeCell ref="D5:E5"/>
    <mergeCell ref="D7:E7"/>
    <mergeCell ref="C101:E101"/>
    <mergeCell ref="D8:E8"/>
    <mergeCell ref="A11:E11"/>
    <mergeCell ref="A12:E12"/>
    <mergeCell ref="A15:E15"/>
    <mergeCell ref="A32:A33"/>
    <mergeCell ref="E32:E33"/>
    <mergeCell ref="A17:E17"/>
    <mergeCell ref="A19:E19"/>
    <mergeCell ref="A21:E21"/>
    <mergeCell ref="A22:E22"/>
    <mergeCell ref="D32:D33"/>
    <mergeCell ref="B32:B33"/>
    <mergeCell ref="C32:C33"/>
    <mergeCell ref="A44:E44"/>
    <mergeCell ref="A35:E35"/>
    <mergeCell ref="A98:E98"/>
    <mergeCell ref="A52:E52"/>
    <mergeCell ref="A67:E67"/>
    <mergeCell ref="A66:E66"/>
    <mergeCell ref="A72:E72"/>
    <mergeCell ref="A73:E73"/>
    <mergeCell ref="A60:E60"/>
    <mergeCell ref="B82:E82"/>
    <mergeCell ref="B83:E83"/>
    <mergeCell ref="B84:E84"/>
    <mergeCell ref="B85:E85"/>
    <mergeCell ref="B86:E86"/>
    <mergeCell ref="A76:E76"/>
    <mergeCell ref="B77:E77"/>
    <mergeCell ref="B79:E79"/>
    <mergeCell ref="B80:E80"/>
    <mergeCell ref="B81:E81"/>
    <mergeCell ref="B94:E94"/>
    <mergeCell ref="B95:E95"/>
    <mergeCell ref="B87:E87"/>
    <mergeCell ref="B88:E88"/>
    <mergeCell ref="B96:E96"/>
    <mergeCell ref="B89:E89"/>
    <mergeCell ref="B92:E92"/>
    <mergeCell ref="B91:E91"/>
    <mergeCell ref="B90:E90"/>
    <mergeCell ref="B93:E93"/>
  </mergeCells>
  <printOptions horizontalCentered="1"/>
  <pageMargins left="0.905555555555556" right="0.70833333333333304" top="0.74791666666666701" bottom="0.74791666666666701" header="0.511811023622047" footer="0.511811023622047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 </vt:lpstr>
      <vt:lpstr>'ТЗ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Касимова Г.Ш.</dc:creator>
  <cp:lastModifiedBy>Хамидулин Саяр Гаярович</cp:lastModifiedBy>
  <cp:revision>9</cp:revision>
  <cp:lastPrinted>2023-02-22T14:02:17Z</cp:lastPrinted>
  <dcterms:created xsi:type="dcterms:W3CDTF">2008-02-01T08:57:11Z</dcterms:created>
  <dcterms:modified xsi:type="dcterms:W3CDTF">2026-03-30T11:30:52Z</dcterms:modified>
  <dc:language>ru-RU</dc:language>
</cp:coreProperties>
</file>